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95" windowWidth="19320" windowHeight="10170" activeTab="2"/>
  </bookViews>
  <sheets>
    <sheet name="посеместровка Блоки 1-2" sheetId="1" r:id="rId1"/>
    <sheet name="посеместровка блок 3" sheetId="2" r:id="rId2"/>
    <sheet name="Бакалавр НП-ПФ" sheetId="3" r:id="rId3"/>
  </sheets>
  <definedNames>
    <definedName name="_xlnm.Print_Area" localSheetId="2">'Бакалавр НП-ПФ'!$A$2:$BI$181</definedName>
    <definedName name="_xlnm.Print_Area" localSheetId="0">'посеместровка Блоки 1-2'!$A$1:$AS$135</definedName>
  </definedNames>
  <calcPr fullCalcOnLoad="1"/>
</workbook>
</file>

<file path=xl/sharedStrings.xml><?xml version="1.0" encoding="utf-8"?>
<sst xmlns="http://schemas.openxmlformats.org/spreadsheetml/2006/main" count="816" uniqueCount="446">
  <si>
    <t>Підготовки</t>
  </si>
  <si>
    <t>бакалавр</t>
  </si>
  <si>
    <t>з галузі знань</t>
  </si>
  <si>
    <t>Факультет (інститут)</t>
  </si>
  <si>
    <t>(шифр і назва галузі знань)</t>
  </si>
  <si>
    <t xml:space="preserve">Кваліфікація  </t>
  </si>
  <si>
    <t>Строк навчання</t>
  </si>
  <si>
    <t>3 роки 10 місяців (4 н.р.)</t>
  </si>
  <si>
    <t xml:space="preserve">      Форма навчання</t>
  </si>
  <si>
    <t>на основі</t>
  </si>
  <si>
    <t>повної загальної середньої освіти</t>
  </si>
  <si>
    <t>денна</t>
  </si>
  <si>
    <t>(денна, вечіня, заочна (дистанційна), екстернат)</t>
  </si>
  <si>
    <t>Випускова   кафедра</t>
  </si>
  <si>
    <t>I</t>
  </si>
  <si>
    <t>С</t>
  </si>
  <si>
    <t>К</t>
  </si>
  <si>
    <t>II</t>
  </si>
  <si>
    <t>III</t>
  </si>
  <si>
    <t>П</t>
  </si>
  <si>
    <t>IV</t>
  </si>
  <si>
    <t>Д</t>
  </si>
  <si>
    <t>ДП</t>
  </si>
  <si>
    <t>Позначення:</t>
  </si>
  <si>
    <t>Теор.навч.</t>
  </si>
  <si>
    <t>Е</t>
  </si>
  <si>
    <t>Екзам. сесія</t>
  </si>
  <si>
    <t>Практики</t>
  </si>
  <si>
    <t>Дипломне проект.</t>
  </si>
  <si>
    <t>Канікули</t>
  </si>
  <si>
    <t xml:space="preserve">             II.ЗВЕДЕНІ ДАНІ ПРО БЮДЖЕТ ЧАСУ, тижні</t>
  </si>
  <si>
    <t xml:space="preserve">        III.ПРАКТИКА</t>
  </si>
  <si>
    <t>Курс</t>
  </si>
  <si>
    <t>Теоретичне навчання</t>
  </si>
  <si>
    <t>Екзамена-
ційна сессія</t>
  </si>
  <si>
    <t>Практика</t>
  </si>
  <si>
    <t>Виконання ди-
пломного(про-
екту роботи)</t>
  </si>
  <si>
    <t>Кані-
кули</t>
  </si>
  <si>
    <t>Разом</t>
  </si>
  <si>
    <t>Назва 
практики</t>
  </si>
  <si>
    <t>Семестр</t>
  </si>
  <si>
    <t>Тижні</t>
  </si>
  <si>
    <t>Назва навчальної дисципліни</t>
  </si>
  <si>
    <t xml:space="preserve">НАЗВА НАВЧАЛЬНОЇ
ДИСЦИПЛІНИ
</t>
  </si>
  <si>
    <t>Розподіл аудиторних годин на тиждень за курсами і семестрами</t>
  </si>
  <si>
    <t>Всього</t>
  </si>
  <si>
    <t>I курс</t>
  </si>
  <si>
    <t>II курс</t>
  </si>
  <si>
    <t>III курс</t>
  </si>
  <si>
    <t>IVкурс</t>
  </si>
  <si>
    <t>Семестри</t>
  </si>
  <si>
    <t>Кількість тижнів у семестрі</t>
  </si>
  <si>
    <t xml:space="preserve">Загальна кількість </t>
  </si>
  <si>
    <t xml:space="preserve">Кількість годин на тиждень </t>
  </si>
  <si>
    <t xml:space="preserve">Кількість екзаменів </t>
  </si>
  <si>
    <t xml:space="preserve">Кількість заліків </t>
  </si>
  <si>
    <t>Кількість курсових проектів</t>
  </si>
  <si>
    <t>Кількість  курсових робіт</t>
  </si>
  <si>
    <t>1.</t>
  </si>
  <si>
    <t>Військова підготовка</t>
  </si>
  <si>
    <t>У   5 - 8 семестрах за окремим планом військової підготовки</t>
  </si>
  <si>
    <t xml:space="preserve">Завідувач кафедри  </t>
  </si>
  <si>
    <t>/</t>
  </si>
  <si>
    <t>(підпис)</t>
  </si>
  <si>
    <t>(П.І.Б.)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</si>
  <si>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</si>
  <si>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</si>
  <si>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</si>
  <si>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</si>
  <si>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</si>
  <si>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</si>
  <si>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</si>
  <si>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</si>
  <si>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</si>
  <si>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</si>
  <si>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</si>
  <si>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</si>
  <si>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МІНІСТЕРСТВО ОСВІТИ І НАУКИ</t>
  </si>
  <si>
    <t>за спеціальністю</t>
  </si>
  <si>
    <t xml:space="preserve">        IV.  АТЕСТАЦІЯ   ВИПУСКНИКІВ</t>
  </si>
  <si>
    <t xml:space="preserve"> Атестація випускник</t>
  </si>
  <si>
    <t>Дипломне проектування</t>
  </si>
  <si>
    <t>Розподіл за семестрами</t>
  </si>
  <si>
    <t>Кількість кредитів 
ЕСТS</t>
  </si>
  <si>
    <t>Кількість   годин</t>
  </si>
  <si>
    <t>Самостійна робота</t>
  </si>
  <si>
    <t>Екзамени</t>
  </si>
  <si>
    <t>Заліки</t>
  </si>
  <si>
    <t>Курсові</t>
  </si>
  <si>
    <t>Загальний 
обсяг</t>
  </si>
  <si>
    <t>Аудиторних</t>
  </si>
  <si>
    <t>проекти</t>
  </si>
  <si>
    <t>роботи</t>
  </si>
  <si>
    <t>у тому числі</t>
  </si>
  <si>
    <t>Лекції</t>
  </si>
  <si>
    <t xml:space="preserve">Практичні </t>
  </si>
  <si>
    <t>Лабораторні</t>
  </si>
  <si>
    <t>Переддипломна практика</t>
  </si>
  <si>
    <t>(код і  назва спеціальності )</t>
  </si>
  <si>
    <t>Форма  атестації  випускників
(екзамен,дипломний проект, (робота)</t>
  </si>
  <si>
    <t xml:space="preserve"> Атест. випускн.</t>
  </si>
  <si>
    <r>
      <t xml:space="preserve">      (</t>
    </r>
    <r>
      <rPr>
        <sz val="11"/>
        <rFont val="Arial"/>
        <family val="2"/>
      </rPr>
      <t>назва освітнього ступеня</t>
    </r>
    <r>
      <rPr>
        <b/>
        <sz val="11"/>
        <rFont val="Arial"/>
        <family val="2"/>
      </rPr>
      <t>)</t>
    </r>
  </si>
  <si>
    <t>(зазначається освітній ступінь)</t>
  </si>
  <si>
    <t>Разом за цикл</t>
  </si>
  <si>
    <t>Іноземна мова професійного спрямування</t>
  </si>
  <si>
    <t>Іноземна мова</t>
  </si>
  <si>
    <t>Економіка і організація виробництва*</t>
  </si>
  <si>
    <t>БЖД та цивільний захист ***</t>
  </si>
  <si>
    <t>Історичні  Н/Д (блок 1)</t>
  </si>
  <si>
    <t>Україномовні Н/Д (блок 2)</t>
  </si>
  <si>
    <t>Психологічі  Н/Д  (блок 4)</t>
  </si>
  <si>
    <t>Правові Н/Д  (блок 5)</t>
  </si>
  <si>
    <t>Філософські Н/Д  (блок 3)</t>
  </si>
  <si>
    <t>І. ЦИКЛ ЗАГАЛЬНОЇ ПІДГОТОВКИ</t>
  </si>
  <si>
    <t>І.1. Навчальні дисципліни  природничо-наукової підготовки</t>
  </si>
  <si>
    <t>І.2.Навчальні дисципліни базової   підготовки</t>
  </si>
  <si>
    <t>І.3.Навчальні дисципліни  базової  підготовки (за вибором студентів)</t>
  </si>
  <si>
    <t xml:space="preserve">        І.4. Навчальні дисципліни соціально-гуманітарної підготовки (за вибором студентів)</t>
  </si>
  <si>
    <t>ІІ. ЦИКЛ ПРОФЕСІЙНОЇ ПІДГОТОВКИ</t>
  </si>
  <si>
    <t>ВСЬОГО ЗА   ЦИКЛ ЗАГАЛЬНОЇ ПІДГОТОВКИ:</t>
  </si>
  <si>
    <t>ВСЬОГО ЗА ЦИКЛ ПРОФЕСІЙНОЇ ПІДГОТОВКИ:</t>
  </si>
  <si>
    <t>ІІ.2 Навчальні дисципліни професійної  та практичної  підготовки (за вибором студентів)</t>
  </si>
  <si>
    <t>ІІ.1..Навчальні дисципліни професійної та практичної підготовки</t>
  </si>
  <si>
    <r>
      <t xml:space="preserve">                                                                          </t>
    </r>
    <r>
      <rPr>
        <b/>
        <sz val="18"/>
        <rFont val="Arial"/>
        <family val="2"/>
      </rPr>
      <t>І. Графік освітнього процесу</t>
    </r>
  </si>
  <si>
    <t>V. План освітнього  процесу</t>
  </si>
  <si>
    <t>ЗАТВЕРДЖУЮ</t>
  </si>
  <si>
    <t xml:space="preserve">   Голова Вченої ради  </t>
  </si>
  <si>
    <t xml:space="preserve"> КПІ ім. Ігоря Сікорського</t>
  </si>
  <si>
    <t>_____________________ М.З.Згуровський</t>
  </si>
  <si>
    <t>( назва )</t>
  </si>
  <si>
    <t>Голова НМК</t>
  </si>
  <si>
    <t>Код за ОПП</t>
  </si>
  <si>
    <t xml:space="preserve">НАВЧАЛЬНИЙ   ПЛАН
</t>
  </si>
  <si>
    <t>Фізичне виховання або основи  здорового  способу життя</t>
  </si>
  <si>
    <t>6, 7</t>
  </si>
  <si>
    <t>105 ПРИКЛАДНА ФІЗИКА ТА НАНОМАТЕРІАЛИ</t>
  </si>
  <si>
    <t>за освітньо-професійною програмою  (спеціалізацією) ПРИКЛАДНА ФІЗИКА</t>
  </si>
  <si>
    <t>ФТІ</t>
  </si>
  <si>
    <t>311 фахівець в галузі фізичних наук та технііки</t>
  </si>
  <si>
    <t>переддипломна практика</t>
  </si>
  <si>
    <t>Математичний аналіз</t>
  </si>
  <si>
    <t>Алгебра та геометрія</t>
  </si>
  <si>
    <t>Механіка</t>
  </si>
  <si>
    <t>Термодинаміка та молекулярна фізика</t>
  </si>
  <si>
    <t>Електрика та магнетизм</t>
  </si>
  <si>
    <t>Оптика</t>
  </si>
  <si>
    <t>Атомна фізика</t>
  </si>
  <si>
    <t>Класична механіка</t>
  </si>
  <si>
    <t xml:space="preserve">Теорія поля </t>
  </si>
  <si>
    <t>Квантова механіка</t>
  </si>
  <si>
    <t>Хімія</t>
  </si>
  <si>
    <t>Програмування</t>
  </si>
  <si>
    <t>Комп'ютерна графіка</t>
  </si>
  <si>
    <t>Числові методи</t>
  </si>
  <si>
    <t>Диференціальні рівняння</t>
  </si>
  <si>
    <t>Теорія ймовірності та математична статистика</t>
  </si>
  <si>
    <t>Тензорний аналіз</t>
  </si>
  <si>
    <t>Рівняння математичної фізики</t>
  </si>
  <si>
    <t>Теорія функції комплексної змінної</t>
  </si>
  <si>
    <t>Випадкові процеси</t>
  </si>
  <si>
    <t>Н/Д з основ метрології в прикладній фізиці</t>
  </si>
  <si>
    <t>Н/Д з програмування.</t>
  </si>
  <si>
    <t>Н/Д з основ радіоелектроніки</t>
  </si>
  <si>
    <t>Н/Д з рентгенівських методів досліджень</t>
  </si>
  <si>
    <t>Н/Д з основ мікроелектроніки</t>
  </si>
  <si>
    <t>Н/Д з квантової електроніки</t>
  </si>
  <si>
    <t>Н/Д з оптоелектроніки</t>
  </si>
  <si>
    <t>Н/Д з основ фізичного матеріалознавства</t>
  </si>
  <si>
    <t>Н/Д з симетрії в фізиці</t>
  </si>
  <si>
    <t>****</t>
  </si>
  <si>
    <t>Разом за 1 блок</t>
  </si>
  <si>
    <t>Н/Д з основ загальної біології та біохімії</t>
  </si>
  <si>
    <t>Н/Д з органічної хімії</t>
  </si>
  <si>
    <t>Н/Д з основ біофізики</t>
  </si>
  <si>
    <t>Н/Д з біофізики складних систем</t>
  </si>
  <si>
    <t>Разом за 2-й блок</t>
  </si>
  <si>
    <t xml:space="preserve">Введення в спеціальність </t>
  </si>
  <si>
    <t>Ядерна фізика</t>
  </si>
  <si>
    <t>Коливання та хвилі</t>
  </si>
  <si>
    <t>Статистична фізика</t>
  </si>
  <si>
    <t>Електродинаміка суцільних середовищ</t>
  </si>
  <si>
    <t>Фізика твердого тіла</t>
  </si>
  <si>
    <t>Методології досліджень в прикладній фізиці</t>
  </si>
  <si>
    <t>Методи аналізу і обробки експериментів</t>
  </si>
  <si>
    <t>Лабораторний практикум за спеціальністю</t>
  </si>
  <si>
    <t xml:space="preserve"> 105 Прикладна фізика та наноматеріали</t>
  </si>
  <si>
    <t>1-й семестр</t>
  </si>
  <si>
    <t>№ п/п</t>
  </si>
  <si>
    <t>Назва дисципліни</t>
  </si>
  <si>
    <t>семестр</t>
  </si>
  <si>
    <t>кредити по ECTS</t>
  </si>
  <si>
    <t>Годин</t>
  </si>
  <si>
    <t>Всього аудиторних</t>
  </si>
  <si>
    <t>Лекцій</t>
  </si>
  <si>
    <t>Практичні</t>
  </si>
  <si>
    <t>Самостійна робота студентів</t>
  </si>
  <si>
    <t>Курсовий проект</t>
  </si>
  <si>
    <t>Курсова робота</t>
  </si>
  <si>
    <t>Кількість годин на тиждень</t>
  </si>
  <si>
    <t>1 семестр новий проект</t>
  </si>
  <si>
    <t>Українська мова</t>
  </si>
  <si>
    <t>Іноземна мова -1</t>
  </si>
  <si>
    <t xml:space="preserve">Математичний аналiз 1        </t>
  </si>
  <si>
    <r>
      <t xml:space="preserve">Алгебра та геометрiя 1   </t>
    </r>
  </si>
  <si>
    <t>Програмування 1.( С++. Структурний підхід )</t>
  </si>
  <si>
    <t>Введення в спеціальність</t>
  </si>
  <si>
    <t>Разом за семестр</t>
  </si>
  <si>
    <t>2-й семестр</t>
  </si>
  <si>
    <t>Історія (блок1)</t>
  </si>
  <si>
    <t>Математичний аналіз 2</t>
  </si>
  <si>
    <r>
      <t xml:space="preserve">Алгебра та геометрiя 2          </t>
    </r>
    <r>
      <rPr>
        <sz val="18"/>
        <color indexed="10"/>
        <rFont val="Arial"/>
        <family val="2"/>
      </rPr>
      <t xml:space="preserve"> </t>
    </r>
  </si>
  <si>
    <t xml:space="preserve">Термодинаміка та молекулярна фізика </t>
  </si>
  <si>
    <t xml:space="preserve">Програмування 2.(Об'єктно-орієнтовний підхід).  </t>
  </si>
  <si>
    <t xml:space="preserve">Комп'ютерна графіка </t>
  </si>
  <si>
    <t>3-й семестр</t>
  </si>
  <si>
    <t>Іноземна мова-2</t>
  </si>
  <si>
    <t>Математичний аналiз 3</t>
  </si>
  <si>
    <t>Класична механіка 1</t>
  </si>
  <si>
    <t>Диференцiальнi рiвняння 1.</t>
  </si>
  <si>
    <t>4-й семестр</t>
  </si>
  <si>
    <t>Філософські Н/Д ( блок 3)</t>
  </si>
  <si>
    <t>Психологічні Н/Д  (блок 4)</t>
  </si>
  <si>
    <t>Оптика.</t>
  </si>
  <si>
    <t xml:space="preserve">Класична механіка 2 </t>
  </si>
  <si>
    <t>Диференцiальнi рiвняння 2</t>
  </si>
  <si>
    <t xml:space="preserve">Основи метрології в прикладній фізиці </t>
  </si>
  <si>
    <t>*</t>
  </si>
  <si>
    <t>Математичне моделювання фізичних процесів та прикладні програми.</t>
  </si>
  <si>
    <t>5-й семестр</t>
  </si>
  <si>
    <t>Іноземна мова проф. спрям.-1</t>
  </si>
  <si>
    <t xml:space="preserve"> Атомна фізика.</t>
  </si>
  <si>
    <t>Теорія поля</t>
  </si>
  <si>
    <r>
      <t>Коливання та хвилі</t>
    </r>
    <r>
      <rPr>
        <sz val="18"/>
        <color indexed="10"/>
        <rFont val="Arial"/>
        <family val="2"/>
      </rPr>
      <t xml:space="preserve"> </t>
    </r>
  </si>
  <si>
    <t xml:space="preserve">Методи аналізу і обробки експериментів </t>
  </si>
  <si>
    <t>Теорiя ймовiрностей та математична статистика</t>
  </si>
  <si>
    <t>Рівняня математичної фізики 1</t>
  </si>
  <si>
    <t>6-й семестр</t>
  </si>
  <si>
    <t>БЖД та цивільний захист</t>
  </si>
  <si>
    <t>Іноземна мова проф. спрям. 2</t>
  </si>
  <si>
    <t xml:space="preserve">Правові Н/Д (БЛОК 5) </t>
  </si>
  <si>
    <t xml:space="preserve">Квантова механіка   </t>
  </si>
  <si>
    <t>Статистична радіофізика та оптика</t>
  </si>
  <si>
    <t>Числовi методи</t>
  </si>
  <si>
    <t>Рівняння математичної фізики  2</t>
  </si>
  <si>
    <t>Радіоелектроніка для електрофізичних досліджень</t>
  </si>
  <si>
    <t>Основи загальної біології та біохімії</t>
  </si>
  <si>
    <t>або</t>
  </si>
  <si>
    <t>ДЛЯ ВИСОКИХ ФІЗИЧНИХ ТЕХНОЛОГІЙ</t>
  </si>
  <si>
    <t>Основи радіоелектроніки</t>
  </si>
  <si>
    <t>Рентгеновські методи дослідження</t>
  </si>
  <si>
    <t>7 семестр</t>
  </si>
  <si>
    <t>Економіки організації планування виробництва</t>
  </si>
  <si>
    <t>Іноземна мова проф. спрям. 3</t>
  </si>
  <si>
    <t>Статистична фізика   .</t>
  </si>
  <si>
    <t>Фізика твердого тіла 1</t>
  </si>
  <si>
    <t xml:space="preserve">Випадкові процеси </t>
  </si>
  <si>
    <t>Мікроелектроніка для електрофізичних досліджень</t>
  </si>
  <si>
    <t>Органічна хімія</t>
  </si>
  <si>
    <t>Основи біофізики</t>
  </si>
  <si>
    <t>Біофізика складних систем 1</t>
  </si>
  <si>
    <r>
      <t xml:space="preserve">Основи мікроелектроніки      </t>
    </r>
    <r>
      <rPr>
        <sz val="18"/>
        <color indexed="10"/>
        <rFont val="Arial"/>
        <family val="2"/>
      </rPr>
      <t xml:space="preserve"> </t>
    </r>
  </si>
  <si>
    <t>Квантова електроніка</t>
  </si>
  <si>
    <t xml:space="preserve">Оптоелектроніка </t>
  </si>
  <si>
    <t>Основи фізичного матеріалознавства</t>
  </si>
  <si>
    <t>8-й семестр</t>
  </si>
  <si>
    <t>Електродинаміка суцільних середовищ.</t>
  </si>
  <si>
    <t>Біофізика складних систем 2</t>
  </si>
  <si>
    <t>Симетрія в фізиці</t>
  </si>
  <si>
    <t xml:space="preserve"> </t>
  </si>
  <si>
    <t>Фізична культура</t>
  </si>
  <si>
    <t>Лабораторний практикум  за спеціальністю</t>
  </si>
  <si>
    <t>Наукові дослідження за темою бакалаврських</t>
  </si>
  <si>
    <t xml:space="preserve">Наукові дослідження за темою бакалаврських </t>
  </si>
  <si>
    <t>Н/Д з Програмування.</t>
  </si>
  <si>
    <t>6, 5</t>
  </si>
  <si>
    <t>Н/Д з фізики твердого тіла (2)</t>
  </si>
  <si>
    <t>Н\Д з фізика твердого тіла</t>
  </si>
  <si>
    <t>ПРИКЛАДНОЇ ФІЗИКИ, ФІЗИКИ ЕНЕРГЕТИЧНИХ СИСТЕМ</t>
  </si>
  <si>
    <t>ПВБ1.1</t>
  </si>
  <si>
    <t>ЗО1</t>
  </si>
  <si>
    <t>ЗО2</t>
  </si>
  <si>
    <t>ЗО3</t>
  </si>
  <si>
    <t>ЗО4</t>
  </si>
  <si>
    <t>ЗО5</t>
  </si>
  <si>
    <t>ЗО6</t>
  </si>
  <si>
    <t>ЗО7</t>
  </si>
  <si>
    <t>ЗО8</t>
  </si>
  <si>
    <t>ЗО9</t>
  </si>
  <si>
    <t>ЗО10</t>
  </si>
  <si>
    <t>ЗО11</t>
  </si>
  <si>
    <t>ЗО12</t>
  </si>
  <si>
    <t>ЗО13</t>
  </si>
  <si>
    <t>ЗО14</t>
  </si>
  <si>
    <t>ЗО15</t>
  </si>
  <si>
    <t>ЗО16</t>
  </si>
  <si>
    <t>ЗО17</t>
  </si>
  <si>
    <t>ЗО18</t>
  </si>
  <si>
    <t>ЗО19</t>
  </si>
  <si>
    <t>ЗО20</t>
  </si>
  <si>
    <t>ЗО21</t>
  </si>
  <si>
    <t>ЗВ2</t>
  </si>
  <si>
    <t>ЗВ3</t>
  </si>
  <si>
    <t>ЗВ4</t>
  </si>
  <si>
    <t>ЗВ5</t>
  </si>
  <si>
    <t>ЗВ6</t>
  </si>
  <si>
    <t>ЗВ7</t>
  </si>
  <si>
    <t>ЗВ8</t>
  </si>
  <si>
    <t>ЗВ9</t>
  </si>
  <si>
    <t>ЗВ10</t>
  </si>
  <si>
    <t>ПО1</t>
  </si>
  <si>
    <t>ПО2</t>
  </si>
  <si>
    <t>ПО3</t>
  </si>
  <si>
    <t>ПО4</t>
  </si>
  <si>
    <t>ПО5</t>
  </si>
  <si>
    <t>ПО6</t>
  </si>
  <si>
    <t>ПО7</t>
  </si>
  <si>
    <t>ПО8</t>
  </si>
  <si>
    <t>ПО9</t>
  </si>
  <si>
    <t>ПВБ1.2</t>
  </si>
  <si>
    <t>ПВБ1.3</t>
  </si>
  <si>
    <t>ПВБ1.4</t>
  </si>
  <si>
    <t>ПВБ1.5</t>
  </si>
  <si>
    <t>ПВБ1.6</t>
  </si>
  <si>
    <t>ПВБ1.7</t>
  </si>
  <si>
    <t>ПВБ1.8</t>
  </si>
  <si>
    <t>ПВБ1.9</t>
  </si>
  <si>
    <t>ПВБ1.10</t>
  </si>
  <si>
    <t>ПВБ2.1</t>
  </si>
  <si>
    <t>ПВБ2.2</t>
  </si>
  <si>
    <t>ПВБ2.3</t>
  </si>
  <si>
    <t>ПВБ2.4</t>
  </si>
  <si>
    <t>ПВБ2.5</t>
  </si>
  <si>
    <t>ПВБ2.6</t>
  </si>
  <si>
    <t>ПВБ2.7</t>
  </si>
  <si>
    <t>ПВБ2.8</t>
  </si>
  <si>
    <t>ПВБ2.9</t>
  </si>
  <si>
    <t>ЗВ1</t>
  </si>
  <si>
    <t>ПВБ1.11</t>
  </si>
  <si>
    <t>ПВБ1.12</t>
  </si>
  <si>
    <t>ПВБ2.10</t>
  </si>
  <si>
    <t>ПВБ2.11</t>
  </si>
  <si>
    <t>ПВБ3.1</t>
  </si>
  <si>
    <t>Н\Д з основ теплової енергетики</t>
  </si>
  <si>
    <t>Н/Д з відновлювальних джерел енергії</t>
  </si>
  <si>
    <t>Н/Д з термодинаміки газового потоку</t>
  </si>
  <si>
    <t>Н/Д з основ конвективного теплообміну</t>
  </si>
  <si>
    <t>ПВБ3.2</t>
  </si>
  <si>
    <t>ПВБ3.3</t>
  </si>
  <si>
    <t>ПВБ3.4</t>
  </si>
  <si>
    <t>Н/Д з теорії теплопровідності</t>
  </si>
  <si>
    <t>ПВБ3.5</t>
  </si>
  <si>
    <t>ПВБ3.6</t>
  </si>
  <si>
    <t>Н/Д з термодинаміки складних систем</t>
  </si>
  <si>
    <t>ПВБ3.7</t>
  </si>
  <si>
    <t>ПВБ3.8</t>
  </si>
  <si>
    <t>ПВБ3.9</t>
  </si>
  <si>
    <t>Н/Д з моделювання фізичних процесів</t>
  </si>
  <si>
    <t>Н/Д з фізики суцільних середовищ</t>
  </si>
  <si>
    <t>Н/Д з основ ядерної та термоядерної енергетики</t>
  </si>
  <si>
    <t>Н/Д з теорії гідродинамічної стійкості</t>
  </si>
  <si>
    <t>ПВБ3.10</t>
  </si>
  <si>
    <t>ПВБ3.11</t>
  </si>
  <si>
    <t>ПВБ3.12</t>
  </si>
  <si>
    <t>"___"_____________  2019р.</t>
  </si>
  <si>
    <t>Н/Д з методології досліджень в прикладній фізиці</t>
  </si>
  <si>
    <t>Н/Д з радіоелектроніки для електрофізичних досліджень</t>
  </si>
  <si>
    <t>Н/Д з мікроелектроніки для електрофізичних досліджень</t>
  </si>
  <si>
    <t>Наукові дослідження за темою бакалаврськиої роботи</t>
  </si>
  <si>
    <t xml:space="preserve"> Н/Д з тензорного аналізу</t>
  </si>
  <si>
    <t>ПВБ1.13</t>
  </si>
  <si>
    <t>ПВБ1.14</t>
  </si>
  <si>
    <t>ПВБ2.12</t>
  </si>
  <si>
    <t>ПВБ2.13</t>
  </si>
  <si>
    <t>ПВБ3.14</t>
  </si>
  <si>
    <t>ПВБ3.13</t>
  </si>
  <si>
    <t>Н/Д з математичного моделювання фізичних процесів та прикладних програм</t>
  </si>
  <si>
    <t>ПФ</t>
  </si>
  <si>
    <t>ФЕС</t>
  </si>
  <si>
    <t>С.О.Воронов/</t>
  </si>
  <si>
    <t>А.А.Халатов/</t>
  </si>
  <si>
    <t>Т.В.Литвинова/</t>
  </si>
  <si>
    <t>Директор Фізико-технічного інституту</t>
  </si>
  <si>
    <t>Ддипломне проектування</t>
  </si>
  <si>
    <t>Захист дипломної роботи</t>
  </si>
  <si>
    <t xml:space="preserve">Завідувач кафедри </t>
  </si>
  <si>
    <t>С.А.Смирнов/</t>
  </si>
  <si>
    <r>
      <t xml:space="preserve">1,  </t>
    </r>
    <r>
      <rPr>
        <b/>
        <sz val="20"/>
        <rFont val="Arial"/>
        <family val="2"/>
      </rPr>
      <t xml:space="preserve"> 3</t>
    </r>
  </si>
  <si>
    <t>Блок № 2 (Фізика живих систем)</t>
  </si>
  <si>
    <r>
      <t xml:space="preserve">Блок №1 </t>
    </r>
    <r>
      <rPr>
        <b/>
        <i/>
        <sz val="20"/>
        <rFont val="Arial"/>
        <family val="2"/>
      </rPr>
      <t>(Високі фізичні технології)</t>
    </r>
  </si>
  <si>
    <t>Разом за 3-й блок</t>
  </si>
  <si>
    <r>
      <t xml:space="preserve">Блок № 3 </t>
    </r>
    <r>
      <rPr>
        <b/>
        <i/>
        <sz val="20"/>
        <rFont val="Arial"/>
        <family val="2"/>
      </rPr>
      <t>(Фізика новітніх джерел енергії)</t>
    </r>
  </si>
  <si>
    <t>Н/Д з комп'ютерного моделювання</t>
  </si>
  <si>
    <t>105 Кафедра фізики енергетичних систем, блок 3</t>
  </si>
  <si>
    <t>Шифр за ОПП</t>
  </si>
  <si>
    <t>МКР</t>
  </si>
  <si>
    <t>РР, РГР,  ДКР</t>
  </si>
  <si>
    <t>Реферат</t>
  </si>
  <si>
    <t>Українська мова за професійним спрямуванням</t>
  </si>
  <si>
    <t>Іноземна мова 1.</t>
  </si>
  <si>
    <t xml:space="preserve">Математичний аналiз 1.    </t>
  </si>
  <si>
    <t>Алгебра та геометрiя 1.</t>
  </si>
  <si>
    <t>Механіка.</t>
  </si>
  <si>
    <t xml:space="preserve">Програмування 1. </t>
  </si>
  <si>
    <t>Фізичне виховання</t>
  </si>
  <si>
    <t>Разом за цикл:</t>
  </si>
  <si>
    <t>РР, РГР\</t>
  </si>
  <si>
    <t>Історія науки та техніки в України та світі</t>
  </si>
  <si>
    <t>Алгебра та геометрiя 2.</t>
  </si>
  <si>
    <t>Іноземна мова 2</t>
  </si>
  <si>
    <t>Термодинаміка газового потоку</t>
  </si>
  <si>
    <t>Термодинаміка газового потоку Курсова робота</t>
  </si>
  <si>
    <t>Диференцiальнi рiвняння 1</t>
  </si>
  <si>
    <t>Психологія безпеки</t>
  </si>
  <si>
    <t>Основи філософії</t>
  </si>
  <si>
    <t>Класична механіка 2</t>
  </si>
  <si>
    <t>Відновлювані джерела енергії</t>
  </si>
  <si>
    <t>Основи теплової енергетики</t>
  </si>
  <si>
    <t>Безпека життєдiяльностi</t>
  </si>
  <si>
    <t>Право</t>
  </si>
  <si>
    <t>Ривняння мат физики 2</t>
  </si>
  <si>
    <t>Теорiя теплопровiдності</t>
  </si>
  <si>
    <t>Лабораторний практикум</t>
  </si>
  <si>
    <t>Основи конвективного теплообміну</t>
  </si>
  <si>
    <t>Курсова Основи конвективного теплообміну</t>
  </si>
  <si>
    <t xml:space="preserve">Економіка та організація виробництва </t>
  </si>
  <si>
    <t xml:space="preserve">Статистична фізика </t>
  </si>
  <si>
    <t>Ansys (замість фізики горіння)</t>
  </si>
  <si>
    <t>Термодинаміка СС</t>
  </si>
  <si>
    <t>Моделювання фізичних процесів 1</t>
  </si>
  <si>
    <t>Фізика суцільних середовищ</t>
  </si>
  <si>
    <t>Основи ядерної та термоядерної енергетики</t>
  </si>
  <si>
    <t>Моделювання фізичних процесів 2</t>
  </si>
  <si>
    <t>Курсова робота з Моделювання фізичних процесів</t>
  </si>
  <si>
    <t>Теорія гідродинамічної стійкості</t>
  </si>
  <si>
    <t>Наукові дослідження за темою бакалаврської роботи</t>
  </si>
  <si>
    <t>Переддипломна практика бакалаврів</t>
  </si>
  <si>
    <r>
      <t xml:space="preserve">Математичний аналiз 2.            </t>
    </r>
    <r>
      <rPr>
        <sz val="12"/>
        <color indexed="10"/>
        <rFont val="Arial"/>
        <family val="2"/>
      </rPr>
      <t xml:space="preserve"> </t>
    </r>
  </si>
  <si>
    <r>
      <t xml:space="preserve">Програмування 2.  </t>
    </r>
    <r>
      <rPr>
        <sz val="12"/>
        <color indexed="10"/>
        <rFont val="Arial"/>
        <family val="2"/>
      </rPr>
      <t xml:space="preserve"> </t>
    </r>
  </si>
  <si>
    <t>прийом 2018 року</t>
  </si>
  <si>
    <t>Рівняння математичної фізики 1</t>
  </si>
  <si>
    <t>НАВЧАЛЬНИЙ ПЛАН  набору 2018 н.р. Бакалаври Перехідний</t>
  </si>
  <si>
    <r>
      <t xml:space="preserve">                                                                    НАЦІОНАЛЬНИЙ ТЕХНІЧНИЙ УНІВЕРСИТЕТ УКРАЇНИ "КИЇВСЬКИЙ ПОЛІТЕХНІЧНИЙ ІНСТИТУТ  імені ІГОРЯ СІКОРСЬКОГО"                                                     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                                        </t>
    </r>
  </si>
  <si>
    <t>основи наукової діяльності</t>
  </si>
  <si>
    <t>Н/Д з основ наукової діяльності</t>
  </si>
  <si>
    <t>Н /Д зі статистичної радіофізики та оптики</t>
  </si>
  <si>
    <t>Ухвалено на засіданні Вченої ради університету, протокол № 4 від 26.03.2019 р.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</si>
</sst>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0.0;[Red]0.0"/>
    <numFmt numFmtId="195" formatCode="0;[Red]0"/>
    <numFmt numFmtId="196" formatCode="#,##0\ &quot;₽&quot;;\-#,##0\ &quot;₽&quot;"/>
    <numFmt numFmtId="197" formatCode="#,##0\ &quot;₽&quot;;[Red]\-#,##0\ &quot;₽&quot;"/>
    <numFmt numFmtId="198" formatCode="#,##0.00\ &quot;₽&quot;;\-#,##0.00\ &quot;₽&quot;"/>
    <numFmt numFmtId="199" formatCode="#,##0.00\ &quot;₽&quot;;[Red]\-#,##0.00\ &quot;₽&quot;"/>
    <numFmt numFmtId="200" formatCode="_-* #,##0\ &quot;₽&quot;_-;\-* #,##0\ &quot;₽&quot;_-;_-* &quot;-&quot;\ &quot;₽&quot;_-;_-@_-"/>
    <numFmt numFmtId="201" formatCode="_-* #,##0\ _₽_-;\-* #,##0\ _₽_-;_-* &quot;-&quot;\ _₽_-;_-@_-"/>
    <numFmt numFmtId="202" formatCode="_-* #,##0.00\ &quot;₽&quot;_-;\-* #,##0.00\ &quot;₽&quot;_-;_-* &quot;-&quot;??\ &quot;₽&quot;_-;_-@_-"/>
    <numFmt numFmtId="203" formatCode="_-* #,##0.00\ _₽_-;\-* #,##0.00\ _₽_-;_-* &quot;-&quot;??\ _₽_-;_-@_-"/>
  </numFmts>
  <fonts count="9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36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5"/>
      <name val="Arial"/>
      <family val="2"/>
    </font>
    <font>
      <b/>
      <sz val="14"/>
      <name val="Times New Roman"/>
      <family val="1"/>
    </font>
    <font>
      <b/>
      <sz val="22"/>
      <name val="Arial"/>
      <family val="2"/>
    </font>
    <font>
      <sz val="14"/>
      <color indexed="10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2"/>
      <color indexed="10"/>
      <name val="Arial"/>
      <family val="2"/>
    </font>
    <font>
      <sz val="10"/>
      <color indexed="10"/>
      <name val="Arial Cyr"/>
      <family val="0"/>
    </font>
    <font>
      <b/>
      <i/>
      <sz val="16"/>
      <color indexed="8"/>
      <name val="Arial"/>
      <family val="2"/>
    </font>
    <font>
      <sz val="12"/>
      <color indexed="10"/>
      <name val="Arial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Arial Cyr"/>
      <family val="0"/>
    </font>
    <font>
      <sz val="22"/>
      <name val="Arial"/>
      <family val="2"/>
    </font>
    <font>
      <sz val="14"/>
      <name val="Times New Roman"/>
      <family val="1"/>
    </font>
    <font>
      <b/>
      <sz val="16"/>
      <name val="Arial Cyr"/>
      <family val="0"/>
    </font>
    <font>
      <sz val="8"/>
      <name val="Arial Cyr"/>
      <family val="0"/>
    </font>
    <font>
      <b/>
      <sz val="36"/>
      <name val="Arial Cyr"/>
      <family val="0"/>
    </font>
    <font>
      <b/>
      <sz val="24"/>
      <name val="Arial Cyr"/>
      <family val="0"/>
    </font>
    <font>
      <sz val="18"/>
      <name val="Arial Cyr"/>
      <family val="0"/>
    </font>
    <font>
      <b/>
      <sz val="22"/>
      <name val="Arial Cyr"/>
      <family val="0"/>
    </font>
    <font>
      <b/>
      <sz val="18"/>
      <name val="Arial Cyr"/>
      <family val="0"/>
    </font>
    <font>
      <b/>
      <sz val="20"/>
      <name val="Arial Cyr"/>
      <family val="0"/>
    </font>
    <font>
      <b/>
      <sz val="24"/>
      <name val="Arial"/>
      <family val="2"/>
    </font>
    <font>
      <sz val="18"/>
      <color indexed="10"/>
      <name val="Arial"/>
      <family val="2"/>
    </font>
    <font>
      <sz val="22"/>
      <name val="Arial Cyr"/>
      <family val="0"/>
    </font>
    <font>
      <sz val="20"/>
      <name val="Arial Cyr"/>
      <family val="0"/>
    </font>
    <font>
      <sz val="24"/>
      <name val="Arial Cyr"/>
      <family val="0"/>
    </font>
    <font>
      <sz val="18"/>
      <color indexed="10"/>
      <name val="Arial Cyr"/>
      <family val="0"/>
    </font>
    <font>
      <b/>
      <i/>
      <sz val="16"/>
      <name val="Arial Cyr"/>
      <family val="0"/>
    </font>
    <font>
      <b/>
      <i/>
      <sz val="16"/>
      <color indexed="10"/>
      <name val="Arial Cyr"/>
      <family val="0"/>
    </font>
    <font>
      <sz val="24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10"/>
      <name val="Arial"/>
      <family val="2"/>
    </font>
    <font>
      <b/>
      <sz val="20"/>
      <color indexed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i/>
      <sz val="18"/>
      <name val="Arial"/>
      <family val="2"/>
    </font>
    <font>
      <sz val="20"/>
      <name val="Arial"/>
      <family val="2"/>
    </font>
    <font>
      <b/>
      <sz val="20"/>
      <name val="Times New Roman"/>
      <family val="1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i/>
      <sz val="20"/>
      <color indexed="8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b/>
      <i/>
      <sz val="20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i/>
      <sz val="12"/>
      <name val="Arial"/>
      <family val="2"/>
    </font>
    <font>
      <i/>
      <sz val="12"/>
      <name val="Arial Cyr"/>
      <family val="0"/>
    </font>
    <font>
      <b/>
      <i/>
      <sz val="12"/>
      <name val="Arial"/>
      <family val="2"/>
    </font>
    <font>
      <b/>
      <sz val="18"/>
      <name val="Times New Roman"/>
      <family val="1"/>
    </font>
    <font>
      <b/>
      <i/>
      <sz val="12"/>
      <color indexed="10"/>
      <name val="Arial"/>
      <family val="2"/>
    </font>
    <font>
      <b/>
      <sz val="22"/>
      <color indexed="62"/>
      <name val="Arial"/>
      <family val="2"/>
    </font>
    <font>
      <b/>
      <sz val="24"/>
      <color indexed="6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>
        <color indexed="63"/>
      </top>
      <bottom style="thick"/>
    </border>
    <border>
      <left style="thick"/>
      <right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 style="thick"/>
      <right style="thin"/>
      <top style="thick"/>
      <bottom style="thin"/>
    </border>
    <border>
      <left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/>
      <right/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ck"/>
      <right/>
      <top>
        <color indexed="63"/>
      </top>
      <bottom style="thick"/>
    </border>
    <border>
      <left/>
      <right/>
      <top>
        <color indexed="63"/>
      </top>
      <bottom style="medium"/>
    </border>
    <border>
      <left/>
      <right/>
      <top style="thick"/>
      <bottom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</border>
    <border>
      <left style="hair">
        <color indexed="44"/>
      </left>
      <right>
        <color indexed="63"/>
      </right>
      <top>
        <color indexed="63"/>
      </top>
      <bottom>
        <color indexed="63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 style="hair">
        <color indexed="44"/>
      </bottom>
    </border>
    <border>
      <left style="thick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ck"/>
      <top style="thick"/>
      <bottom style="thick"/>
    </border>
    <border>
      <left style="thin"/>
      <right style="medium"/>
      <top style="thick"/>
      <bottom style="thick"/>
    </border>
    <border>
      <left style="thick"/>
      <right style="thin"/>
      <top/>
      <bottom style="thin"/>
    </border>
    <border>
      <left/>
      <right style="thick"/>
      <top style="thin"/>
      <bottom/>
    </border>
    <border>
      <left style="thick"/>
      <right style="thin"/>
      <top style="thin"/>
      <bottom style="thick"/>
    </border>
    <border>
      <left style="thick"/>
      <right style="thin">
        <color indexed="36"/>
      </right>
      <top style="thin">
        <color indexed="36"/>
      </top>
      <bottom style="thin">
        <color indexed="36"/>
      </bottom>
    </border>
    <border>
      <left style="thick"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/>
    </border>
    <border>
      <left style="thin">
        <color indexed="36"/>
      </left>
      <right>
        <color indexed="63"/>
      </right>
      <top style="thin">
        <color indexed="36"/>
      </top>
      <bottom style="thin">
        <color indexed="36"/>
      </bottom>
    </border>
    <border>
      <left style="thin">
        <color indexed="36"/>
      </left>
      <right style="thin">
        <color indexed="36"/>
      </right>
      <top>
        <color indexed="63"/>
      </top>
      <bottom style="thick"/>
    </border>
    <border>
      <left>
        <color indexed="63"/>
      </left>
      <right style="hair">
        <color indexed="44"/>
      </right>
      <top style="hair">
        <color indexed="44"/>
      </top>
      <bottom style="hair">
        <color indexed="44"/>
      </bottom>
    </border>
    <border>
      <left>
        <color indexed="63"/>
      </left>
      <right style="thin"/>
      <top style="thin"/>
      <bottom style="thin"/>
    </border>
    <border>
      <left style="hair">
        <color indexed="44"/>
      </left>
      <right style="hair">
        <color indexed="44"/>
      </right>
      <top style="hair">
        <color indexed="44"/>
      </top>
      <bottom>
        <color indexed="63"/>
      </bottom>
    </border>
    <border>
      <left>
        <color indexed="63"/>
      </left>
      <right style="hair">
        <color indexed="44"/>
      </right>
      <top style="hair">
        <color indexed="44"/>
      </top>
      <bottom>
        <color indexed="63"/>
      </bottom>
    </border>
    <border>
      <left style="thick"/>
      <right style="thin">
        <color indexed="36"/>
      </right>
      <top style="thick"/>
      <bottom style="thin">
        <color indexed="36"/>
      </bottom>
    </border>
    <border>
      <left style="thick"/>
      <right style="thin">
        <color indexed="36"/>
      </right>
      <top style="thin">
        <color indexed="36"/>
      </top>
      <bottom style="thick"/>
    </border>
    <border>
      <left style="hair">
        <color indexed="44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 style="medium">
        <color indexed="44"/>
      </left>
      <right style="medium">
        <color indexed="44"/>
      </right>
      <top style="medium">
        <color indexed="44"/>
      </top>
      <bottom style="medium">
        <color indexed="44"/>
      </bottom>
    </border>
    <border>
      <left/>
      <right style="thin"/>
      <top/>
      <bottom>
        <color indexed="63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 style="thin"/>
      <bottom style="medium"/>
    </border>
    <border>
      <left style="thick"/>
      <right style="medium"/>
      <top style="thick"/>
      <bottom style="thin"/>
    </border>
    <border>
      <left>
        <color indexed="63"/>
      </left>
      <right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/>
      <top style="thick"/>
      <bottom/>
    </border>
    <border>
      <left>
        <color indexed="63"/>
      </left>
      <right/>
      <top>
        <color indexed="63"/>
      </top>
      <bottom style="medium"/>
    </border>
    <border>
      <left>
        <color indexed="63"/>
      </left>
      <right style="thick"/>
      <top>
        <color indexed="63"/>
      </top>
      <bottom/>
    </border>
    <border>
      <left>
        <color indexed="63"/>
      </left>
      <right style="thick"/>
      <top>
        <color indexed="63"/>
      </top>
      <bottom>
        <color indexed="63"/>
      </bottom>
    </border>
    <border>
      <left/>
      <right>
        <color indexed="63"/>
      </right>
      <top style="thick"/>
      <bottom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 style="thick"/>
      <bottom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/>
      <top style="thick"/>
      <bottom style="thin"/>
    </border>
    <border>
      <left>
        <color indexed="63"/>
      </left>
      <right style="thin">
        <color indexed="36"/>
      </right>
      <top>
        <color indexed="63"/>
      </top>
      <bottom>
        <color indexed="63"/>
      </bottom>
    </border>
    <border>
      <left>
        <color indexed="63"/>
      </left>
      <right style="thin">
        <color indexed="36"/>
      </right>
      <top style="medium"/>
      <bottom style="thick"/>
    </border>
    <border>
      <left>
        <color indexed="63"/>
      </left>
      <right style="thin">
        <color indexed="36"/>
      </right>
      <top style="thin">
        <color indexed="36"/>
      </top>
      <bottom style="thin">
        <color indexed="36"/>
      </bottom>
    </border>
    <border>
      <left style="thick"/>
      <right style="thick"/>
      <top style="thick"/>
      <bottom style="thin"/>
    </border>
    <border>
      <left style="thick"/>
      <right style="thick"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n"/>
      <bottom/>
    </border>
    <border>
      <left style="thick"/>
      <right style="thick"/>
      <top style="thin"/>
      <bottom style="medium"/>
    </border>
    <border>
      <left style="thick"/>
      <right style="thick"/>
      <top style="thick"/>
      <bottom style="thin">
        <color indexed="36"/>
      </bottom>
    </border>
    <border>
      <left style="thick"/>
      <right style="thick"/>
      <top style="thin">
        <color indexed="36"/>
      </top>
      <bottom style="thin">
        <color indexed="36"/>
      </bottom>
    </border>
    <border>
      <left style="thick"/>
      <right style="thick"/>
      <top style="thin">
        <color indexed="36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/>
      <top style="thin"/>
      <bottom style="thin"/>
    </border>
    <border>
      <left style="thick"/>
      <right/>
      <top>
        <color indexed="63"/>
      </top>
      <bottom/>
    </border>
    <border>
      <left/>
      <right style="thick"/>
      <top>
        <color indexed="63"/>
      </top>
      <bottom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/>
      <top style="thick"/>
      <bottom style="thick"/>
    </border>
    <border>
      <left style="thick"/>
      <right/>
      <top/>
      <bottom style="thin"/>
    </border>
    <border>
      <left>
        <color indexed="63"/>
      </left>
      <right style="thin"/>
      <top style="thin"/>
      <bottom/>
    </border>
    <border>
      <left style="thick"/>
      <right/>
      <top style="medium"/>
      <bottom style="thin"/>
    </border>
    <border>
      <left style="thick"/>
      <right style="thin"/>
      <top style="thin"/>
      <bottom/>
    </border>
    <border>
      <left style="thin"/>
      <right/>
      <top style="thick"/>
      <bottom style="thin"/>
    </border>
    <border>
      <left style="thick"/>
      <right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 style="thin"/>
    </border>
    <border>
      <left style="thick"/>
      <right/>
      <top style="thin"/>
      <bottom>
        <color indexed="63"/>
      </bottom>
    </border>
    <border>
      <left style="thick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>
        <color indexed="36"/>
      </left>
      <right style="medium"/>
      <top style="thin">
        <color indexed="36"/>
      </top>
      <bottom style="medium"/>
    </border>
    <border>
      <left style="medium"/>
      <right style="thin">
        <color indexed="36"/>
      </right>
      <top style="thin">
        <color indexed="36"/>
      </top>
      <bottom style="thin">
        <color indexed="36"/>
      </bottom>
    </border>
    <border>
      <left style="thin">
        <color indexed="36"/>
      </left>
      <right style="thin">
        <color indexed="36"/>
      </right>
      <top style="thin">
        <color indexed="36"/>
      </top>
      <bottom style="medium"/>
    </border>
    <border>
      <left style="medium"/>
      <right style="thin">
        <color indexed="36"/>
      </right>
      <top style="thin">
        <color indexed="36"/>
      </top>
      <bottom style="medium"/>
    </border>
    <border>
      <left>
        <color indexed="63"/>
      </left>
      <right style="thin">
        <color indexed="36"/>
      </right>
      <top style="thin">
        <color indexed="36"/>
      </top>
      <bottom style="medium"/>
    </border>
    <border>
      <left style="thin">
        <color indexed="36"/>
      </left>
      <right style="thick"/>
      <top style="thin">
        <color indexed="36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>
        <color indexed="36"/>
      </right>
      <top style="thin"/>
      <bottom style="medium"/>
    </border>
    <border>
      <left style="thin">
        <color indexed="36"/>
      </left>
      <right style="thick"/>
      <top style="thin"/>
      <bottom style="medium"/>
    </border>
    <border>
      <left style="thin">
        <color indexed="36"/>
      </left>
      <right>
        <color indexed="63"/>
      </right>
      <top style="thin">
        <color indexed="36"/>
      </top>
      <bottom style="medium"/>
    </border>
    <border>
      <left style="thin"/>
      <right/>
      <top style="medium"/>
      <bottom style="thick"/>
    </border>
    <border>
      <left/>
      <right/>
      <top style="medium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>
        <color indexed="36"/>
      </left>
      <right style="medium"/>
      <top>
        <color indexed="63"/>
      </top>
      <bottom style="thin">
        <color indexed="36"/>
      </bottom>
    </border>
    <border>
      <left style="medium"/>
      <right style="thin">
        <color indexed="36"/>
      </right>
      <top>
        <color indexed="63"/>
      </top>
      <bottom style="thin">
        <color indexed="36"/>
      </bottom>
    </border>
    <border>
      <left/>
      <right style="thin"/>
      <top>
        <color indexed="63"/>
      </top>
      <bottom style="thick"/>
    </border>
    <border>
      <left style="thin">
        <color indexed="36"/>
      </left>
      <right style="thin">
        <color indexed="36"/>
      </right>
      <top>
        <color indexed="63"/>
      </top>
      <bottom style="thin">
        <color indexed="36"/>
      </bottom>
    </border>
    <border>
      <left style="thin">
        <color indexed="36"/>
      </left>
      <right>
        <color indexed="63"/>
      </right>
      <top>
        <color indexed="63"/>
      </top>
      <bottom style="thin">
        <color indexed="36"/>
      </bottom>
    </border>
    <border>
      <left/>
      <right style="thick"/>
      <top style="medium"/>
      <bottom style="thick"/>
    </border>
    <border>
      <left>
        <color indexed="63"/>
      </left>
      <right style="thin">
        <color indexed="36"/>
      </right>
      <top>
        <color indexed="63"/>
      </top>
      <bottom style="thin">
        <color indexed="36"/>
      </bottom>
    </border>
    <border>
      <left style="medium"/>
      <right/>
      <top style="medium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medium"/>
      <bottom style="thick"/>
    </border>
    <border>
      <left>
        <color indexed="63"/>
      </left>
      <right>
        <color indexed="63"/>
      </right>
      <top style="thick"/>
      <bottom style="medium"/>
    </border>
    <border>
      <left style="thin">
        <color indexed="36"/>
      </left>
      <right style="thin">
        <color indexed="36"/>
      </right>
      <top style="thin">
        <color indexed="36"/>
      </top>
      <bottom style="thick"/>
    </border>
    <border>
      <left style="thin">
        <color indexed="36"/>
      </left>
      <right>
        <color indexed="63"/>
      </right>
      <top style="thin">
        <color indexed="36"/>
      </top>
      <bottom style="thick"/>
    </border>
    <border>
      <left style="medium"/>
      <right style="thin">
        <color indexed="36"/>
      </right>
      <top style="thin"/>
      <bottom style="thick"/>
    </border>
    <border>
      <left style="thin">
        <color indexed="36"/>
      </left>
      <right style="thick"/>
      <top style="thin"/>
      <bottom style="thick"/>
    </border>
    <border>
      <left style="medium"/>
      <right style="thin">
        <color indexed="36"/>
      </right>
      <top style="thin">
        <color indexed="36"/>
      </top>
      <bottom style="thick"/>
    </border>
    <border>
      <left style="thin">
        <color indexed="36"/>
      </left>
      <right style="medium"/>
      <top style="thin">
        <color indexed="36"/>
      </top>
      <bottom style="thick"/>
    </border>
    <border>
      <left>
        <color indexed="63"/>
      </left>
      <right style="thin">
        <color indexed="36"/>
      </right>
      <top style="thin">
        <color indexed="36"/>
      </top>
      <bottom style="thick"/>
    </border>
    <border>
      <left style="medium"/>
      <right style="thin">
        <color indexed="36"/>
      </right>
      <top style="thin"/>
      <bottom style="thin"/>
    </border>
    <border>
      <left style="thin">
        <color indexed="36"/>
      </left>
      <right style="thick"/>
      <top style="thin"/>
      <bottom style="thin"/>
    </border>
    <border>
      <left style="thin">
        <color indexed="36"/>
      </left>
      <right style="medium"/>
      <top style="thin">
        <color indexed="36"/>
      </top>
      <bottom style="thin">
        <color indexed="36"/>
      </bottom>
    </border>
    <border>
      <left style="thin">
        <color indexed="36"/>
      </left>
      <right style="thick"/>
      <top style="thin">
        <color indexed="36"/>
      </top>
      <bottom style="thin">
        <color indexed="36"/>
      </bottom>
    </border>
    <border>
      <left>
        <color indexed="63"/>
      </left>
      <right style="thin">
        <color indexed="36"/>
      </right>
      <top style="thin"/>
      <bottom style="thin">
        <color indexed="36"/>
      </bottom>
    </border>
    <border>
      <left style="thin">
        <color indexed="36"/>
      </left>
      <right style="thin">
        <color indexed="36"/>
      </right>
      <top style="thin"/>
      <bottom style="thin">
        <color indexed="36"/>
      </bottom>
    </border>
    <border>
      <left style="thin">
        <color indexed="36"/>
      </left>
      <right style="thick"/>
      <top style="thin"/>
      <bottom style="thin">
        <color indexed="36"/>
      </bottom>
    </border>
    <border>
      <left style="medium"/>
      <right>
        <color indexed="63"/>
      </right>
      <top style="thin">
        <color indexed="36"/>
      </top>
      <bottom style="thin">
        <color indexed="36"/>
      </bottom>
    </border>
    <border>
      <left style="medium"/>
      <right style="thin">
        <color indexed="36"/>
      </right>
      <top>
        <color indexed="63"/>
      </top>
      <bottom style="thin"/>
    </border>
    <border>
      <left style="thin">
        <color indexed="36"/>
      </left>
      <right style="thick"/>
      <top>
        <color indexed="63"/>
      </top>
      <bottom style="thin"/>
    </border>
    <border>
      <left/>
      <right style="thick"/>
      <top/>
      <bottom style="thin"/>
    </border>
    <border>
      <left style="medium"/>
      <right style="thin">
        <color indexed="36"/>
      </right>
      <top style="thick"/>
      <bottom style="thin"/>
    </border>
    <border>
      <left style="thin">
        <color indexed="36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>
        <color indexed="36"/>
      </right>
      <top style="thick"/>
      <bottom style="thin">
        <color indexed="36"/>
      </bottom>
    </border>
    <border>
      <left style="thin">
        <color indexed="36"/>
      </left>
      <right style="thin">
        <color indexed="36"/>
      </right>
      <top style="thick"/>
      <bottom style="thin">
        <color indexed="36"/>
      </bottom>
    </border>
    <border>
      <left style="thin">
        <color indexed="36"/>
      </left>
      <right style="thick"/>
      <top style="thick"/>
      <bottom style="thin">
        <color indexed="36"/>
      </bottom>
    </border>
    <border>
      <left style="thin">
        <color indexed="36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/>
      <right style="thick"/>
      <top style="thin"/>
      <bottom style="medium"/>
    </border>
    <border>
      <left style="thick"/>
      <right/>
      <top style="thin"/>
      <bottom style="medium"/>
    </border>
    <border>
      <left style="thin">
        <color indexed="36"/>
      </left>
      <right>
        <color indexed="63"/>
      </right>
      <top style="thick"/>
      <bottom style="thick"/>
    </border>
    <border>
      <left>
        <color indexed="63"/>
      </left>
      <right style="thin">
        <color indexed="36"/>
      </right>
      <top style="thick"/>
      <bottom style="thick"/>
    </border>
    <border>
      <left>
        <color indexed="63"/>
      </left>
      <right/>
      <top style="thin"/>
      <bottom style="thick"/>
    </border>
    <border>
      <left/>
      <right style="thick"/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/>
      <right style="thick"/>
      <top style="thick"/>
      <bottom style="thin"/>
    </border>
    <border>
      <left/>
      <right style="thick"/>
      <top style="medium"/>
      <bottom style="thin"/>
    </border>
    <border>
      <left/>
      <right style="thin"/>
      <top style="thick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ck"/>
      <bottom style="thick"/>
    </border>
    <border>
      <left style="thick"/>
      <right>
        <color indexed="63"/>
      </right>
      <top style="thin"/>
      <bottom style="thick"/>
    </border>
    <border>
      <left style="thick"/>
      <right/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thick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ck"/>
      <right/>
      <top style="medium"/>
      <bottom>
        <color indexed="63"/>
      </bottom>
    </border>
    <border>
      <left/>
      <right style="thick"/>
      <top style="medium"/>
      <bottom/>
    </border>
    <border>
      <left style="thin">
        <color indexed="36"/>
      </left>
      <right style="thin">
        <color indexed="36"/>
      </right>
      <top style="thin">
        <color indexed="36"/>
      </top>
      <bottom>
        <color indexed="63"/>
      </bottom>
    </border>
    <border>
      <left style="thin">
        <color indexed="36"/>
      </left>
      <right style="thick"/>
      <top style="thin">
        <color indexed="36"/>
      </top>
      <bottom>
        <color indexed="63"/>
      </bottom>
    </border>
    <border>
      <left/>
      <right/>
      <top style="thick"/>
      <bottom style="thin"/>
    </border>
    <border>
      <left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thick"/>
    </border>
    <border>
      <left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/>
      <right style="thick"/>
      <top style="thin"/>
      <bottom>
        <color indexed="63"/>
      </bottom>
    </border>
    <border>
      <left/>
      <right/>
      <top>
        <color indexed="63"/>
      </top>
      <bottom style="thick"/>
    </border>
    <border>
      <left/>
      <right style="thick"/>
      <top>
        <color indexed="63"/>
      </top>
      <bottom style="thick"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 style="thick"/>
      <top style="thick"/>
      <bottom style="thin"/>
    </border>
    <border>
      <left/>
      <right style="medium"/>
      <top style="thick"/>
      <bottom style="thick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 style="medium"/>
      <bottom style="thick"/>
    </border>
    <border>
      <left style="thin"/>
      <right style="thick"/>
      <top style="thin"/>
      <bottom style="thin"/>
    </border>
    <border>
      <left style="thin"/>
      <right style="thick"/>
      <top style="medium"/>
      <bottom style="thin"/>
    </border>
    <border>
      <left style="thick"/>
      <right/>
      <top>
        <color indexed="63"/>
      </top>
      <bottom>
        <color indexed="63"/>
      </bottom>
    </border>
    <border>
      <left style="thick"/>
      <right style="thick"/>
      <top style="medium"/>
      <bottom style="thin"/>
    </border>
    <border>
      <left>
        <color indexed="63"/>
      </left>
      <right style="medium"/>
      <top style="thin"/>
      <bottom style="thick"/>
    </border>
    <border>
      <left>
        <color indexed="63"/>
      </left>
      <right/>
      <top style="medium"/>
      <bottom style="thin"/>
    </border>
    <border>
      <left style="medium"/>
      <right/>
      <top style="thick"/>
      <bottom style="thick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9" borderId="0" applyNumberFormat="0" applyBorder="0" applyAlignment="0" applyProtection="0"/>
    <xf numFmtId="0" fontId="60" fillId="7" borderId="1" applyNumberFormat="0" applyAlignment="0" applyProtection="0"/>
    <xf numFmtId="0" fontId="61" fillId="20" borderId="2" applyNumberFormat="0" applyAlignment="0" applyProtection="0"/>
    <xf numFmtId="0" fontId="6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1" borderId="7" applyNumberFormat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70" fillId="3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4" borderId="0" applyNumberFormat="0" applyBorder="0" applyAlignment="0" applyProtection="0"/>
  </cellStyleXfs>
  <cellXfs count="1714">
    <xf numFmtId="0" fontId="0" fillId="0" borderId="0" xfId="0" applyAlignment="1">
      <alignment/>
    </xf>
    <xf numFmtId="0" fontId="9" fillId="0" borderId="0" xfId="0" applyFont="1" applyFill="1" applyBorder="1" applyAlignment="1" applyProtection="1">
      <alignment vertical="top" textRotation="90"/>
      <protection/>
    </xf>
    <xf numFmtId="0" fontId="7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centerContinuous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wrapText="1"/>
      <protection/>
    </xf>
    <xf numFmtId="0" fontId="12" fillId="0" borderId="21" xfId="0" applyFont="1" applyFill="1" applyBorder="1" applyAlignment="1" applyProtection="1">
      <alignment horizontal="center" wrapText="1"/>
      <protection/>
    </xf>
    <xf numFmtId="0" fontId="12" fillId="0" borderId="22" xfId="0" applyFont="1" applyFill="1" applyBorder="1" applyAlignment="1" applyProtection="1">
      <alignment horizontal="center" wrapText="1"/>
      <protection/>
    </xf>
    <xf numFmtId="0" fontId="12" fillId="0" borderId="22" xfId="0" applyNumberFormat="1" applyFont="1" applyFill="1" applyBorder="1" applyAlignment="1" applyProtection="1">
      <alignment horizontal="center" wrapText="1"/>
      <protection/>
    </xf>
    <xf numFmtId="0" fontId="12" fillId="0" borderId="23" xfId="0" applyNumberFormat="1" applyFont="1" applyFill="1" applyBorder="1" applyAlignment="1" applyProtection="1">
      <alignment horizontal="center" wrapText="1"/>
      <protection/>
    </xf>
    <xf numFmtId="0" fontId="12" fillId="0" borderId="21" xfId="0" applyNumberFormat="1" applyFont="1" applyFill="1" applyBorder="1" applyAlignment="1" applyProtection="1">
      <alignment horizontal="center"/>
      <protection/>
    </xf>
    <xf numFmtId="0" fontId="12" fillId="0" borderId="22" xfId="0" applyNumberFormat="1" applyFont="1" applyFill="1" applyBorder="1" applyAlignment="1" applyProtection="1">
      <alignment horizontal="center"/>
      <protection/>
    </xf>
    <xf numFmtId="0" fontId="12" fillId="0" borderId="23" xfId="0" applyNumberFormat="1" applyFont="1" applyFill="1" applyBorder="1" applyAlignment="1" applyProtection="1">
      <alignment horizontal="center"/>
      <protection/>
    </xf>
    <xf numFmtId="0" fontId="12" fillId="0" borderId="24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2" fillId="0" borderId="25" xfId="0" applyFont="1" applyFill="1" applyBorder="1" applyAlignment="1" applyProtection="1">
      <alignment horizontal="center" wrapText="1"/>
      <protection/>
    </xf>
    <xf numFmtId="0" fontId="12" fillId="0" borderId="26" xfId="0" applyFont="1" applyFill="1" applyBorder="1" applyAlignment="1" applyProtection="1">
      <alignment horizontal="center" wrapText="1"/>
      <protection/>
    </xf>
    <xf numFmtId="0" fontId="12" fillId="0" borderId="27" xfId="0" applyFont="1" applyFill="1" applyBorder="1" applyAlignment="1" applyProtection="1">
      <alignment horizontal="center" wrapText="1"/>
      <protection/>
    </xf>
    <xf numFmtId="0" fontId="12" fillId="0" borderId="27" xfId="0" applyNumberFormat="1" applyFont="1" applyFill="1" applyBorder="1" applyAlignment="1" applyProtection="1">
      <alignment horizontal="center" wrapText="1"/>
      <protection/>
    </xf>
    <xf numFmtId="0" fontId="12" fillId="0" borderId="28" xfId="0" applyNumberFormat="1" applyFont="1" applyFill="1" applyBorder="1" applyAlignment="1" applyProtection="1">
      <alignment horizontal="center" wrapText="1"/>
      <protection/>
    </xf>
    <xf numFmtId="0" fontId="12" fillId="0" borderId="26" xfId="0" applyNumberFormat="1" applyFont="1" applyFill="1" applyBorder="1" applyAlignment="1" applyProtection="1">
      <alignment horizontal="center"/>
      <protection/>
    </xf>
    <xf numFmtId="0" fontId="12" fillId="0" borderId="27" xfId="0" applyNumberFormat="1" applyFont="1" applyFill="1" applyBorder="1" applyAlignment="1" applyProtection="1">
      <alignment horizontal="center"/>
      <protection/>
    </xf>
    <xf numFmtId="0" fontId="12" fillId="0" borderId="28" xfId="0" applyNumberFormat="1" applyFont="1" applyFill="1" applyBorder="1" applyAlignment="1" applyProtection="1">
      <alignment horizontal="center"/>
      <protection/>
    </xf>
    <xf numFmtId="0" fontId="12" fillId="0" borderId="29" xfId="0" applyNumberFormat="1" applyFont="1" applyFill="1" applyBorder="1" applyAlignment="1" applyProtection="1">
      <alignment horizontal="center"/>
      <protection/>
    </xf>
    <xf numFmtId="0" fontId="12" fillId="0" borderId="30" xfId="0" applyFont="1" applyFill="1" applyBorder="1" applyAlignment="1" applyProtection="1">
      <alignment horizontal="center" wrapText="1"/>
      <protection/>
    </xf>
    <xf numFmtId="0" fontId="12" fillId="0" borderId="31" xfId="0" applyFont="1" applyFill="1" applyBorder="1" applyAlignment="1" applyProtection="1">
      <alignment horizontal="center" wrapText="1"/>
      <protection/>
    </xf>
    <xf numFmtId="0" fontId="12" fillId="0" borderId="32" xfId="0" applyFont="1" applyFill="1" applyBorder="1" applyAlignment="1" applyProtection="1">
      <alignment horizontal="center" wrapText="1"/>
      <protection/>
    </xf>
    <xf numFmtId="0" fontId="12" fillId="0" borderId="32" xfId="0" applyNumberFormat="1" applyFont="1" applyFill="1" applyBorder="1" applyAlignment="1" applyProtection="1">
      <alignment horizontal="center" wrapText="1"/>
      <protection/>
    </xf>
    <xf numFmtId="0" fontId="12" fillId="0" borderId="33" xfId="0" applyNumberFormat="1" applyFont="1" applyFill="1" applyBorder="1" applyAlignment="1" applyProtection="1">
      <alignment horizontal="center" wrapText="1"/>
      <protection/>
    </xf>
    <xf numFmtId="0" fontId="12" fillId="0" borderId="31" xfId="0" applyNumberFormat="1" applyFont="1" applyFill="1" applyBorder="1" applyAlignment="1" applyProtection="1">
      <alignment horizontal="center"/>
      <protection/>
    </xf>
    <xf numFmtId="0" fontId="12" fillId="0" borderId="32" xfId="0" applyNumberFormat="1" applyFont="1" applyFill="1" applyBorder="1" applyAlignment="1" applyProtection="1">
      <alignment horizontal="center"/>
      <protection/>
    </xf>
    <xf numFmtId="0" fontId="12" fillId="0" borderId="33" xfId="0" applyNumberFormat="1" applyFont="1" applyFill="1" applyBorder="1" applyAlignment="1" applyProtection="1">
      <alignment horizontal="center"/>
      <protection/>
    </xf>
    <xf numFmtId="0" fontId="12" fillId="0" borderId="34" xfId="0" applyNumberFormat="1" applyFont="1" applyFill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/>
      <protection/>
    </xf>
    <xf numFmtId="0" fontId="12" fillId="0" borderId="31" xfId="0" applyFont="1" applyFill="1" applyBorder="1" applyAlignment="1" applyProtection="1">
      <alignment/>
      <protection/>
    </xf>
    <xf numFmtId="0" fontId="12" fillId="0" borderId="32" xfId="0" applyFont="1" applyFill="1" applyBorder="1" applyAlignment="1" applyProtection="1">
      <alignment/>
      <protection/>
    </xf>
    <xf numFmtId="0" fontId="12" fillId="0" borderId="35" xfId="0" applyFont="1" applyFill="1" applyBorder="1" applyAlignment="1" applyProtection="1">
      <alignment horizontal="center" wrapText="1"/>
      <protection/>
    </xf>
    <xf numFmtId="0" fontId="12" fillId="0" borderId="36" xfId="0" applyFont="1" applyFill="1" applyBorder="1" applyAlignment="1" applyProtection="1">
      <alignment horizontal="center" wrapText="1"/>
      <protection/>
    </xf>
    <xf numFmtId="0" fontId="12" fillId="0" borderId="37" xfId="0" applyFont="1" applyFill="1" applyBorder="1" applyAlignment="1" applyProtection="1">
      <alignment horizontal="center" wrapText="1"/>
      <protection/>
    </xf>
    <xf numFmtId="0" fontId="12" fillId="0" borderId="37" xfId="0" applyNumberFormat="1" applyFont="1" applyFill="1" applyBorder="1" applyAlignment="1" applyProtection="1">
      <alignment horizontal="center" wrapText="1"/>
      <protection/>
    </xf>
    <xf numFmtId="0" fontId="12" fillId="0" borderId="38" xfId="0" applyNumberFormat="1" applyFont="1" applyFill="1" applyBorder="1" applyAlignment="1" applyProtection="1">
      <alignment horizontal="center" wrapText="1"/>
      <protection/>
    </xf>
    <xf numFmtId="0" fontId="12" fillId="0" borderId="36" xfId="0" applyNumberFormat="1" applyFont="1" applyFill="1" applyBorder="1" applyAlignment="1" applyProtection="1">
      <alignment horizontal="center"/>
      <protection/>
    </xf>
    <xf numFmtId="0" fontId="12" fillId="0" borderId="37" xfId="0" applyNumberFormat="1" applyFont="1" applyFill="1" applyBorder="1" applyAlignment="1" applyProtection="1">
      <alignment horizontal="center"/>
      <protection/>
    </xf>
    <xf numFmtId="0" fontId="12" fillId="0" borderId="38" xfId="0" applyNumberFormat="1" applyFont="1" applyFill="1" applyBorder="1" applyAlignment="1" applyProtection="1">
      <alignment horizontal="center"/>
      <protection/>
    </xf>
    <xf numFmtId="0" fontId="12" fillId="0" borderId="39" xfId="0" applyNumberFormat="1" applyFont="1" applyFill="1" applyBorder="1" applyAlignment="1" applyProtection="1">
      <alignment horizontal="center"/>
      <protection/>
    </xf>
    <xf numFmtId="0" fontId="12" fillId="0" borderId="40" xfId="0" applyNumberFormat="1" applyFont="1" applyFill="1" applyBorder="1" applyAlignment="1" applyProtection="1">
      <alignment horizontal="center"/>
      <protection/>
    </xf>
    <xf numFmtId="0" fontId="12" fillId="0" borderId="41" xfId="0" applyNumberFormat="1" applyFont="1" applyFill="1" applyBorder="1" applyAlignment="1" applyProtection="1">
      <alignment horizontal="center"/>
      <protection/>
    </xf>
    <xf numFmtId="0" fontId="12" fillId="0" borderId="42" xfId="0" applyNumberFormat="1" applyFont="1" applyFill="1" applyBorder="1" applyAlignment="1" applyProtection="1">
      <alignment horizontal="center"/>
      <protection/>
    </xf>
    <xf numFmtId="0" fontId="12" fillId="0" borderId="35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4" fillId="0" borderId="32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32" xfId="0" applyNumberFormat="1" applyFont="1" applyFill="1" applyBorder="1" applyAlignment="1" applyProtection="1">
      <alignment horizontal="center"/>
      <protection/>
    </xf>
    <xf numFmtId="0" fontId="14" fillId="0" borderId="32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25" xfId="0" applyFont="1" applyFill="1" applyBorder="1" applyAlignment="1" applyProtection="1">
      <alignment horizontal="center" wrapText="1"/>
      <protection/>
    </xf>
    <xf numFmtId="0" fontId="11" fillId="0" borderId="30" xfId="0" applyFont="1" applyFill="1" applyBorder="1" applyAlignment="1" applyProtection="1">
      <alignment horizontal="center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top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/>
      <protection/>
    </xf>
    <xf numFmtId="9" fontId="20" fillId="0" borderId="0" xfId="0" applyNumberFormat="1" applyFont="1" applyFill="1" applyBorder="1" applyAlignment="1" applyProtection="1">
      <alignment horizontal="center" vertical="center" textRotation="90"/>
      <protection/>
    </xf>
    <xf numFmtId="0" fontId="8" fillId="0" borderId="43" xfId="0" applyFont="1" applyFill="1" applyBorder="1" applyAlignment="1" applyProtection="1">
      <alignment horizontal="center" wrapText="1"/>
      <protection/>
    </xf>
    <xf numFmtId="0" fontId="8" fillId="0" borderId="44" xfId="0" applyFont="1" applyFill="1" applyBorder="1" applyAlignment="1" applyProtection="1">
      <alignment horizontal="center" wrapText="1"/>
      <protection/>
    </xf>
    <xf numFmtId="0" fontId="6" fillId="0" borderId="45" xfId="0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6" fillId="0" borderId="46" xfId="0" applyFont="1" applyFill="1" applyBorder="1" applyAlignment="1" applyProtection="1">
      <alignment horizontal="center" wrapText="1"/>
      <protection/>
    </xf>
    <xf numFmtId="0" fontId="8" fillId="0" borderId="47" xfId="0" applyFont="1" applyFill="1" applyBorder="1" applyAlignment="1" applyProtection="1">
      <alignment horizontal="center" vertical="center"/>
      <protection/>
    </xf>
    <xf numFmtId="0" fontId="8" fillId="0" borderId="47" xfId="0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22" fillId="0" borderId="0" xfId="0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8" fillId="0" borderId="48" xfId="0" applyFont="1" applyFill="1" applyBorder="1" applyAlignment="1" applyProtection="1">
      <alignment horizont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textRotation="90"/>
      <protection/>
    </xf>
    <xf numFmtId="0" fontId="11" fillId="0" borderId="0" xfId="0" applyFont="1" applyFill="1" applyBorder="1" applyAlignment="1" applyProtection="1">
      <alignment horizontal="center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2" fillId="0" borderId="49" xfId="0" applyFont="1" applyFill="1" applyBorder="1" applyAlignment="1" applyProtection="1">
      <alignment horizontal="center" wrapText="1"/>
      <protection/>
    </xf>
    <xf numFmtId="0" fontId="8" fillId="0" borderId="5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center" vertical="justify" wrapText="1"/>
      <protection/>
    </xf>
    <xf numFmtId="0" fontId="26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49" fontId="28" fillId="0" borderId="0" xfId="0" applyNumberFormat="1" applyFont="1" applyFill="1" applyBorder="1" applyAlignment="1" applyProtection="1">
      <alignment horizontal="left" vertical="justify"/>
      <protection/>
    </xf>
    <xf numFmtId="0" fontId="30" fillId="0" borderId="0" xfId="0" applyFont="1" applyFill="1" applyBorder="1" applyAlignment="1" applyProtection="1">
      <alignment vertical="center"/>
      <protection/>
    </xf>
    <xf numFmtId="49" fontId="30" fillId="0" borderId="10" xfId="0" applyNumberFormat="1" applyFont="1" applyFill="1" applyBorder="1" applyAlignment="1" applyProtection="1">
      <alignment horizontal="left" vertical="justify"/>
      <protection/>
    </xf>
    <xf numFmtId="0" fontId="31" fillId="0" borderId="10" xfId="0" applyFont="1" applyFill="1" applyBorder="1" applyAlignment="1" applyProtection="1">
      <alignment vertical="justify"/>
      <protection/>
    </xf>
    <xf numFmtId="0" fontId="32" fillId="0" borderId="10" xfId="0" applyFont="1" applyFill="1" applyBorder="1" applyAlignment="1" applyProtection="1">
      <alignment/>
      <protection/>
    </xf>
    <xf numFmtId="0" fontId="32" fillId="0" borderId="10" xfId="0" applyFont="1" applyFill="1" applyBorder="1" applyAlignment="1" applyProtection="1">
      <alignment vertical="justify"/>
      <protection/>
    </xf>
    <xf numFmtId="0" fontId="30" fillId="0" borderId="0" xfId="0" applyNumberFormat="1" applyFont="1" applyFill="1" applyBorder="1" applyAlignment="1" applyProtection="1">
      <alignment horizontal="left" vertical="justify"/>
      <protection/>
    </xf>
    <xf numFmtId="0" fontId="30" fillId="0" borderId="0" xfId="0" applyFont="1" applyFill="1" applyBorder="1" applyAlignment="1" applyProtection="1">
      <alignment horizontal="right"/>
      <protection/>
    </xf>
    <xf numFmtId="49" fontId="33" fillId="0" borderId="0" xfId="0" applyNumberFormat="1" applyFont="1" applyFill="1" applyBorder="1" applyAlignment="1" applyProtection="1">
      <alignment horizontal="left" vertical="justify"/>
      <protection/>
    </xf>
    <xf numFmtId="49" fontId="34" fillId="0" borderId="0" xfId="0" applyNumberFormat="1" applyFont="1" applyFill="1" applyBorder="1" applyAlignment="1" applyProtection="1">
      <alignment horizontal="left" vertical="justify"/>
      <protection/>
    </xf>
    <xf numFmtId="49" fontId="34" fillId="0" borderId="0" xfId="0" applyNumberFormat="1" applyFont="1" applyFill="1" applyBorder="1" applyAlignment="1" applyProtection="1">
      <alignment horizontal="center" vertical="justify" wrapText="1"/>
      <protection/>
    </xf>
    <xf numFmtId="49" fontId="33" fillId="0" borderId="0" xfId="0" applyNumberFormat="1" applyFont="1" applyFill="1" applyBorder="1" applyAlignment="1" applyProtection="1">
      <alignment horizontal="center" vertical="justify" wrapText="1"/>
      <protection/>
    </xf>
    <xf numFmtId="0" fontId="33" fillId="0" borderId="0" xfId="0" applyFont="1" applyFill="1" applyBorder="1" applyAlignment="1" applyProtection="1">
      <alignment/>
      <protection/>
    </xf>
    <xf numFmtId="49" fontId="35" fillId="0" borderId="0" xfId="0" applyNumberFormat="1" applyFont="1" applyFill="1" applyBorder="1" applyAlignment="1" applyProtection="1">
      <alignment horizontal="left" vertical="justify"/>
      <protection/>
    </xf>
    <xf numFmtId="0" fontId="33" fillId="0" borderId="0" xfId="0" applyFont="1" applyFill="1" applyBorder="1" applyAlignment="1" applyProtection="1">
      <alignment horizontal="center"/>
      <protection/>
    </xf>
    <xf numFmtId="0" fontId="36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 vertical="top"/>
      <protection/>
    </xf>
    <xf numFmtId="0" fontId="34" fillId="0" borderId="17" xfId="0" applyFont="1" applyFill="1" applyBorder="1" applyAlignment="1" applyProtection="1">
      <alignment vertical="top"/>
      <protection/>
    </xf>
    <xf numFmtId="0" fontId="34" fillId="0" borderId="0" xfId="0" applyNumberFormat="1" applyFont="1" applyFill="1" applyBorder="1" applyAlignment="1" applyProtection="1">
      <alignment horizontal="left" vertical="justify"/>
      <protection/>
    </xf>
    <xf numFmtId="0" fontId="7" fillId="0" borderId="0" xfId="0" applyFont="1" applyFill="1" applyBorder="1" applyAlignment="1" applyProtection="1">
      <alignment horizontal="left"/>
      <protection/>
    </xf>
    <xf numFmtId="49" fontId="28" fillId="0" borderId="0" xfId="0" applyNumberFormat="1" applyFont="1" applyFill="1" applyBorder="1" applyAlignment="1" applyProtection="1">
      <alignment horizontal="right" vertical="justify"/>
      <protection/>
    </xf>
    <xf numFmtId="0" fontId="9" fillId="0" borderId="0" xfId="0" applyFont="1" applyFill="1" applyBorder="1" applyAlignment="1" applyProtection="1">
      <alignment textRotation="90"/>
      <protection/>
    </xf>
    <xf numFmtId="0" fontId="15" fillId="0" borderId="51" xfId="0" applyFont="1" applyFill="1" applyBorder="1" applyAlignment="1" applyProtection="1">
      <alignment horizontal="center" vertical="center" wrapText="1"/>
      <protection/>
    </xf>
    <xf numFmtId="0" fontId="11" fillId="0" borderId="52" xfId="0" applyFont="1" applyFill="1" applyBorder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center" wrapText="1"/>
      <protection/>
    </xf>
    <xf numFmtId="0" fontId="11" fillId="0" borderId="53" xfId="0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5" fillId="0" borderId="0" xfId="0" applyFont="1" applyFill="1" applyBorder="1" applyAlignment="1" applyProtection="1">
      <alignment horizontal="center" wrapText="1"/>
      <protection/>
    </xf>
    <xf numFmtId="0" fontId="48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34" xfId="0" applyNumberFormat="1" applyFont="1" applyFill="1" applyBorder="1" applyAlignment="1" applyProtection="1">
      <alignment horizontal="center" vertical="center"/>
      <protection/>
    </xf>
    <xf numFmtId="0" fontId="15" fillId="0" borderId="54" xfId="0" applyFont="1" applyFill="1" applyBorder="1" applyAlignment="1" applyProtection="1">
      <alignment horizontal="center" wrapText="1"/>
      <protection/>
    </xf>
    <xf numFmtId="0" fontId="15" fillId="0" borderId="55" xfId="0" applyFont="1" applyFill="1" applyBorder="1" applyAlignment="1" applyProtection="1">
      <alignment horizontal="right" vertical="center" wrapText="1"/>
      <protection/>
    </xf>
    <xf numFmtId="0" fontId="15" fillId="0" borderId="0" xfId="0" applyFont="1" applyFill="1" applyBorder="1" applyAlignment="1" applyProtection="1">
      <alignment horizontal="right" vertical="center" wrapText="1"/>
      <protection/>
    </xf>
    <xf numFmtId="192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56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57" xfId="0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center" wrapText="1"/>
      <protection/>
    </xf>
    <xf numFmtId="0" fontId="15" fillId="0" borderId="0" xfId="0" applyFont="1" applyFill="1" applyBorder="1" applyAlignment="1" applyProtection="1">
      <alignment horizontal="center" wrapText="1"/>
      <protection/>
    </xf>
    <xf numFmtId="0" fontId="15" fillId="0" borderId="0" xfId="0" applyFont="1" applyFill="1" applyBorder="1" applyAlignment="1" applyProtection="1">
      <alignment horizontal="right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48" fillId="0" borderId="0" xfId="0" applyNumberFormat="1" applyFont="1" applyFill="1" applyBorder="1" applyAlignment="1" applyProtection="1">
      <alignment horizontal="center" vertical="center"/>
      <protection/>
    </xf>
    <xf numFmtId="0" fontId="44" fillId="0" borderId="58" xfId="0" applyFont="1" applyFill="1" applyBorder="1" applyAlignment="1">
      <alignment textRotation="90"/>
    </xf>
    <xf numFmtId="0" fontId="44" fillId="0" borderId="0" xfId="0" applyFont="1" applyFill="1" applyAlignment="1">
      <alignment horizontal="center"/>
    </xf>
    <xf numFmtId="0" fontId="44" fillId="0" borderId="59" xfId="0" applyFont="1" applyFill="1" applyBorder="1" applyAlignment="1">
      <alignment textRotation="90"/>
    </xf>
    <xf numFmtId="0" fontId="0" fillId="0" borderId="0" xfId="0" applyFill="1" applyAlignment="1">
      <alignment textRotation="90"/>
    </xf>
    <xf numFmtId="0" fontId="44" fillId="0" borderId="59" xfId="0" applyFont="1" applyFill="1" applyBorder="1" applyAlignment="1">
      <alignment textRotation="90" wrapText="1"/>
    </xf>
    <xf numFmtId="0" fontId="44" fillId="0" borderId="0" xfId="0" applyFont="1" applyFill="1" applyAlignment="1">
      <alignment textRotation="90" wrapText="1"/>
    </xf>
    <xf numFmtId="0" fontId="6" fillId="0" borderId="60" xfId="0" applyFont="1" applyFill="1" applyBorder="1" applyAlignment="1" applyProtection="1">
      <alignment horizontal="center" wrapText="1"/>
      <protection/>
    </xf>
    <xf numFmtId="0" fontId="23" fillId="0" borderId="61" xfId="0" applyFont="1" applyFill="1" applyBorder="1" applyAlignment="1" applyProtection="1">
      <alignment horizontal="center" wrapText="1"/>
      <protection/>
    </xf>
    <xf numFmtId="0" fontId="23" fillId="0" borderId="62" xfId="0" applyFont="1" applyFill="1" applyBorder="1" applyAlignment="1" applyProtection="1">
      <alignment horizontal="center" vertical="center" wrapText="1"/>
      <protection/>
    </xf>
    <xf numFmtId="0" fontId="23" fillId="0" borderId="63" xfId="0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Fill="1" applyAlignment="1">
      <alignment/>
    </xf>
    <xf numFmtId="0" fontId="6" fillId="0" borderId="64" xfId="0" applyFont="1" applyFill="1" applyBorder="1" applyAlignment="1" applyProtection="1">
      <alignment horizontal="center" wrapText="1"/>
      <protection/>
    </xf>
    <xf numFmtId="0" fontId="54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0" fillId="0" borderId="65" xfId="0" applyFill="1" applyBorder="1" applyAlignment="1">
      <alignment/>
    </xf>
    <xf numFmtId="0" fontId="0" fillId="0" borderId="66" xfId="0" applyFill="1" applyBorder="1" applyAlignment="1">
      <alignment/>
    </xf>
    <xf numFmtId="0" fontId="44" fillId="0" borderId="67" xfId="0" applyFont="1" applyFill="1" applyBorder="1" applyAlignment="1">
      <alignment textRotation="90"/>
    </xf>
    <xf numFmtId="0" fontId="44" fillId="0" borderId="68" xfId="0" applyFont="1" applyFill="1" applyBorder="1" applyAlignment="1">
      <alignment horizontal="center"/>
    </xf>
    <xf numFmtId="0" fontId="44" fillId="0" borderId="39" xfId="0" applyFont="1" applyFill="1" applyBorder="1" applyAlignment="1">
      <alignment textRotation="90"/>
    </xf>
    <xf numFmtId="0" fontId="0" fillId="0" borderId="68" xfId="0" applyFill="1" applyBorder="1" applyAlignment="1">
      <alignment textRotation="90"/>
    </xf>
    <xf numFmtId="0" fontId="44" fillId="0" borderId="39" xfId="0" applyFont="1" applyFill="1" applyBorder="1" applyAlignment="1">
      <alignment textRotation="90" wrapText="1"/>
    </xf>
    <xf numFmtId="0" fontId="44" fillId="0" borderId="68" xfId="0" applyFont="1" applyFill="1" applyBorder="1" applyAlignment="1">
      <alignment textRotation="90" wrapText="1"/>
    </xf>
    <xf numFmtId="0" fontId="8" fillId="0" borderId="69" xfId="0" applyFont="1" applyFill="1" applyBorder="1" applyAlignment="1" applyProtection="1">
      <alignment/>
      <protection/>
    </xf>
    <xf numFmtId="0" fontId="0" fillId="0" borderId="70" xfId="0" applyFill="1" applyBorder="1" applyAlignment="1">
      <alignment/>
    </xf>
    <xf numFmtId="0" fontId="0" fillId="0" borderId="71" xfId="0" applyFill="1" applyBorder="1" applyAlignment="1">
      <alignment/>
    </xf>
    <xf numFmtId="0" fontId="6" fillId="0" borderId="57" xfId="0" applyFont="1" applyFill="1" applyBorder="1" applyAlignment="1" applyProtection="1">
      <alignment horizontal="center" wrapText="1"/>
      <protection/>
    </xf>
    <xf numFmtId="0" fontId="6" fillId="0" borderId="65" xfId="0" applyFont="1" applyFill="1" applyBorder="1" applyAlignment="1" applyProtection="1">
      <alignment horizontal="center" wrapText="1"/>
      <protection/>
    </xf>
    <xf numFmtId="0" fontId="15" fillId="0" borderId="65" xfId="0" applyFont="1" applyFill="1" applyBorder="1" applyAlignment="1" applyProtection="1">
      <alignment horizontal="right" vertical="center" wrapText="1"/>
      <protection/>
    </xf>
    <xf numFmtId="0" fontId="15" fillId="0" borderId="65" xfId="0" applyNumberFormat="1" applyFont="1" applyFill="1" applyBorder="1" applyAlignment="1" applyProtection="1">
      <alignment horizontal="center" vertical="center"/>
      <protection/>
    </xf>
    <xf numFmtId="0" fontId="48" fillId="0" borderId="65" xfId="0" applyNumberFormat="1" applyFont="1" applyFill="1" applyBorder="1" applyAlignment="1" applyProtection="1">
      <alignment horizontal="center" vertical="center"/>
      <protection/>
    </xf>
    <xf numFmtId="0" fontId="0" fillId="0" borderId="72" xfId="0" applyFill="1" applyBorder="1" applyAlignment="1">
      <alignment/>
    </xf>
    <xf numFmtId="0" fontId="6" fillId="0" borderId="73" xfId="0" applyFont="1" applyFill="1" applyBorder="1" applyAlignment="1" applyProtection="1">
      <alignment horizontal="center" wrapText="1"/>
      <protection/>
    </xf>
    <xf numFmtId="0" fontId="15" fillId="0" borderId="73" xfId="0" applyFont="1" applyFill="1" applyBorder="1" applyAlignment="1" applyProtection="1">
      <alignment horizontal="right" vertical="center" wrapText="1"/>
      <protection/>
    </xf>
    <xf numFmtId="0" fontId="15" fillId="0" borderId="73" xfId="0" applyNumberFormat="1" applyFont="1" applyFill="1" applyBorder="1" applyAlignment="1" applyProtection="1">
      <alignment horizontal="center" vertical="center"/>
      <protection/>
    </xf>
    <xf numFmtId="0" fontId="48" fillId="0" borderId="73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44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Fill="1" applyBorder="1" applyAlignment="1">
      <alignment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3" fillId="0" borderId="74" xfId="0" applyFont="1" applyFill="1" applyBorder="1" applyAlignment="1" applyProtection="1">
      <alignment horizontal="center" wrapText="1"/>
      <protection/>
    </xf>
    <xf numFmtId="0" fontId="6" fillId="0" borderId="51" xfId="0" applyNumberFormat="1" applyFont="1" applyFill="1" applyBorder="1" applyAlignment="1" applyProtection="1">
      <alignment horizontal="center" vertical="center"/>
      <protection/>
    </xf>
    <xf numFmtId="0" fontId="6" fillId="0" borderId="75" xfId="0" applyNumberFormat="1" applyFont="1" applyFill="1" applyBorder="1" applyAlignment="1" applyProtection="1">
      <alignment horizontal="center" vertical="center"/>
      <protection/>
    </xf>
    <xf numFmtId="0" fontId="15" fillId="0" borderId="75" xfId="0" applyFont="1" applyFill="1" applyBorder="1" applyAlignment="1" applyProtection="1">
      <alignment horizontal="center" vertical="center" wrapText="1"/>
      <protection/>
    </xf>
    <xf numFmtId="0" fontId="15" fillId="0" borderId="43" xfId="0" applyFont="1" applyFill="1" applyBorder="1" applyAlignment="1" applyProtection="1">
      <alignment horizontal="center" wrapText="1"/>
      <protection/>
    </xf>
    <xf numFmtId="0" fontId="15" fillId="0" borderId="44" xfId="0" applyFont="1" applyFill="1" applyBorder="1" applyAlignment="1" applyProtection="1">
      <alignment horizontal="center" wrapText="1"/>
      <protection/>
    </xf>
    <xf numFmtId="0" fontId="75" fillId="0" borderId="0" xfId="0" applyFont="1" applyFill="1" applyBorder="1" applyAlignment="1" applyProtection="1">
      <alignment/>
      <protection/>
    </xf>
    <xf numFmtId="0" fontId="76" fillId="0" borderId="0" xfId="0" applyFont="1" applyFill="1" applyBorder="1" applyAlignment="1" applyProtection="1">
      <alignment textRotation="90"/>
      <protection/>
    </xf>
    <xf numFmtId="0" fontId="75" fillId="0" borderId="0" xfId="0" applyNumberFormat="1" applyFont="1" applyFill="1" applyBorder="1" applyAlignment="1" applyProtection="1">
      <alignment horizontal="center" wrapText="1"/>
      <protection/>
    </xf>
    <xf numFmtId="0" fontId="15" fillId="0" borderId="48" xfId="0" applyFont="1" applyFill="1" applyBorder="1" applyAlignment="1" applyProtection="1">
      <alignment horizontal="center" vertical="center" wrapText="1"/>
      <protection/>
    </xf>
    <xf numFmtId="0" fontId="15" fillId="0" borderId="44" xfId="0" applyFont="1" applyFill="1" applyBorder="1" applyAlignment="1" applyProtection="1">
      <alignment horizontal="center" vertical="center" wrapText="1"/>
      <protection/>
    </xf>
    <xf numFmtId="0" fontId="15" fillId="0" borderId="45" xfId="0" applyFont="1" applyFill="1" applyBorder="1" applyAlignment="1" applyProtection="1">
      <alignment horizontal="center" vertical="center" wrapText="1"/>
      <protection/>
    </xf>
    <xf numFmtId="0" fontId="15" fillId="0" borderId="76" xfId="0" applyFont="1" applyFill="1" applyBorder="1" applyAlignment="1" applyProtection="1">
      <alignment horizontal="center" wrapText="1"/>
      <protection/>
    </xf>
    <xf numFmtId="0" fontId="8" fillId="0" borderId="76" xfId="0" applyFont="1" applyFill="1" applyBorder="1" applyAlignment="1" applyProtection="1">
      <alignment horizontal="center" wrapText="1"/>
      <protection/>
    </xf>
    <xf numFmtId="0" fontId="15" fillId="0" borderId="44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vertical="top"/>
      <protection/>
    </xf>
    <xf numFmtId="0" fontId="11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78" fillId="0" borderId="77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>
      <alignment/>
    </xf>
    <xf numFmtId="0" fontId="21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1" fontId="77" fillId="0" borderId="53" xfId="0" applyNumberFormat="1" applyFont="1" applyFill="1" applyBorder="1" applyAlignment="1" applyProtection="1">
      <alignment horizontal="right" vertical="center"/>
      <protection/>
    </xf>
    <xf numFmtId="1" fontId="77" fillId="0" borderId="78" xfId="0" applyNumberFormat="1" applyFont="1" applyFill="1" applyBorder="1" applyAlignment="1" applyProtection="1">
      <alignment horizontal="right" vertical="center"/>
      <protection/>
    </xf>
    <xf numFmtId="0" fontId="9" fillId="0" borderId="51" xfId="0" applyFont="1" applyFill="1" applyBorder="1" applyAlignment="1" applyProtection="1">
      <alignment horizontal="center" vertical="center" wrapText="1"/>
      <protection/>
    </xf>
    <xf numFmtId="0" fontId="9" fillId="0" borderId="79" xfId="0" applyFont="1" applyFill="1" applyBorder="1" applyAlignment="1" applyProtection="1">
      <alignment horizontal="center" vertical="center" wrapText="1"/>
      <protection/>
    </xf>
    <xf numFmtId="0" fontId="9" fillId="0" borderId="80" xfId="0" applyFont="1" applyFill="1" applyBorder="1" applyAlignment="1" applyProtection="1">
      <alignment horizontal="center" vertical="center" wrapText="1"/>
      <protection/>
    </xf>
    <xf numFmtId="0" fontId="9" fillId="0" borderId="75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18" fillId="0" borderId="50" xfId="0" applyNumberFormat="1" applyFont="1" applyFill="1" applyBorder="1" applyAlignment="1" applyProtection="1">
      <alignment horizontal="left" vertical="center"/>
      <protection/>
    </xf>
    <xf numFmtId="0" fontId="83" fillId="0" borderId="10" xfId="0" applyFont="1" applyFill="1" applyBorder="1" applyAlignment="1" applyProtection="1">
      <alignment horizontal="right"/>
      <protection/>
    </xf>
    <xf numFmtId="0" fontId="85" fillId="0" borderId="0" xfId="0" applyFont="1" applyFill="1" applyBorder="1" applyAlignment="1" applyProtection="1">
      <alignment vertical="center"/>
      <protection/>
    </xf>
    <xf numFmtId="0" fontId="86" fillId="0" borderId="10" xfId="0" applyFont="1" applyFill="1" applyBorder="1" applyAlignment="1" applyProtection="1">
      <alignment horizontal="right"/>
      <protection/>
    </xf>
    <xf numFmtId="0" fontId="46" fillId="0" borderId="64" xfId="0" applyFont="1" applyFill="1" applyBorder="1" applyAlignment="1">
      <alignment textRotation="90"/>
    </xf>
    <xf numFmtId="0" fontId="46" fillId="0" borderId="81" xfId="0" applyFont="1" applyFill="1" applyBorder="1" applyAlignment="1">
      <alignment horizontal="center"/>
    </xf>
    <xf numFmtId="0" fontId="46" fillId="0" borderId="60" xfId="0" applyFont="1" applyFill="1" applyBorder="1" applyAlignment="1">
      <alignment textRotation="90"/>
    </xf>
    <xf numFmtId="0" fontId="10" fillId="0" borderId="81" xfId="0" applyFont="1" applyFill="1" applyBorder="1" applyAlignment="1">
      <alignment textRotation="90"/>
    </xf>
    <xf numFmtId="0" fontId="46" fillId="0" borderId="81" xfId="0" applyFont="1" applyFill="1" applyBorder="1" applyAlignment="1">
      <alignment textRotation="90" wrapText="1"/>
    </xf>
    <xf numFmtId="0" fontId="46" fillId="0" borderId="60" xfId="0" applyFont="1" applyFill="1" applyBorder="1" applyAlignment="1">
      <alignment textRotation="90" wrapText="1"/>
    </xf>
    <xf numFmtId="0" fontId="46" fillId="0" borderId="59" xfId="0" applyFont="1" applyFill="1" applyBorder="1" applyAlignment="1">
      <alignment textRotation="90" wrapText="1"/>
    </xf>
    <xf numFmtId="0" fontId="46" fillId="0" borderId="82" xfId="0" applyFont="1" applyFill="1" applyBorder="1" applyAlignment="1">
      <alignment textRotation="90" wrapText="1"/>
    </xf>
    <xf numFmtId="0" fontId="23" fillId="0" borderId="54" xfId="0" applyFont="1" applyFill="1" applyBorder="1" applyAlignment="1" applyProtection="1">
      <alignment horizontal="center" wrapText="1"/>
      <protection/>
    </xf>
    <xf numFmtId="0" fontId="23" fillId="0" borderId="83" xfId="0" applyFont="1" applyFill="1" applyBorder="1" applyAlignment="1" applyProtection="1">
      <alignment horizontal="center" wrapText="1"/>
      <protection/>
    </xf>
    <xf numFmtId="0" fontId="23" fillId="0" borderId="84" xfId="0" applyFont="1" applyFill="1" applyBorder="1" applyAlignment="1" applyProtection="1">
      <alignment horizontal="center" vertical="center" wrapText="1"/>
      <protection/>
    </xf>
    <xf numFmtId="0" fontId="23" fillId="0" borderId="85" xfId="0" applyFont="1" applyFill="1" applyBorder="1" applyAlignment="1" applyProtection="1">
      <alignment horizontal="center" wrapText="1"/>
      <protection/>
    </xf>
    <xf numFmtId="0" fontId="21" fillId="0" borderId="0" xfId="0" applyFont="1" applyFill="1" applyBorder="1" applyAlignment="1" applyProtection="1">
      <alignment/>
      <protection/>
    </xf>
    <xf numFmtId="0" fontId="23" fillId="0" borderId="86" xfId="0" applyFont="1" applyFill="1" applyBorder="1" applyAlignment="1" applyProtection="1">
      <alignment horizontal="center" wrapText="1"/>
      <protection/>
    </xf>
    <xf numFmtId="192" fontId="15" fillId="0" borderId="87" xfId="0" applyNumberFormat="1" applyFont="1" applyFill="1" applyBorder="1" applyAlignment="1" applyProtection="1">
      <alignment horizontal="center" vertical="center"/>
      <protection/>
    </xf>
    <xf numFmtId="192" fontId="15" fillId="0" borderId="84" xfId="0" applyNumberFormat="1" applyFont="1" applyFill="1" applyBorder="1" applyAlignment="1" applyProtection="1">
      <alignment horizontal="center" vertical="center"/>
      <protection/>
    </xf>
    <xf numFmtId="0" fontId="23" fillId="0" borderId="88" xfId="0" applyNumberFormat="1" applyFont="1" applyFill="1" applyBorder="1" applyAlignment="1" applyProtection="1">
      <alignment horizontal="center" vertical="center"/>
      <protection/>
    </xf>
    <xf numFmtId="0" fontId="23" fillId="0" borderId="89" xfId="0" applyNumberFormat="1" applyFont="1" applyFill="1" applyBorder="1" applyAlignment="1" applyProtection="1">
      <alignment horizontal="center" vertical="center"/>
      <protection/>
    </xf>
    <xf numFmtId="0" fontId="23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90" xfId="0" applyFont="1" applyFill="1" applyBorder="1" applyAlignment="1" applyProtection="1">
      <alignment horizontal="center" wrapText="1"/>
      <protection/>
    </xf>
    <xf numFmtId="0" fontId="26" fillId="0" borderId="0" xfId="0" applyFont="1" applyFill="1" applyAlignment="1">
      <alignment/>
    </xf>
    <xf numFmtId="0" fontId="0" fillId="0" borderId="91" xfId="0" applyFill="1" applyBorder="1" applyAlignment="1">
      <alignment/>
    </xf>
    <xf numFmtId="0" fontId="0" fillId="0" borderId="92" xfId="0" applyFill="1" applyBorder="1" applyAlignment="1">
      <alignment/>
    </xf>
    <xf numFmtId="0" fontId="0" fillId="0" borderId="93" xfId="0" applyFill="1" applyBorder="1" applyAlignment="1">
      <alignment/>
    </xf>
    <xf numFmtId="0" fontId="0" fillId="0" borderId="94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95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96" xfId="0" applyFill="1" applyBorder="1" applyAlignment="1">
      <alignment/>
    </xf>
    <xf numFmtId="0" fontId="23" fillId="0" borderId="97" xfId="0" applyFont="1" applyFill="1" applyBorder="1" applyAlignment="1" applyProtection="1">
      <alignment horizontal="center" wrapText="1"/>
      <protection/>
    </xf>
    <xf numFmtId="0" fontId="23" fillId="0" borderId="98" xfId="0" applyFont="1" applyFill="1" applyBorder="1" applyAlignment="1" applyProtection="1">
      <alignment horizontal="center" wrapText="1"/>
      <protection/>
    </xf>
    <xf numFmtId="0" fontId="0" fillId="0" borderId="99" xfId="0" applyFill="1" applyBorder="1" applyAlignment="1">
      <alignment/>
    </xf>
    <xf numFmtId="0" fontId="0" fillId="0" borderId="73" xfId="0" applyFill="1" applyBorder="1" applyAlignment="1">
      <alignment/>
    </xf>
    <xf numFmtId="0" fontId="0" fillId="0" borderId="100" xfId="0" applyFill="1" applyBorder="1" applyAlignment="1">
      <alignment/>
    </xf>
    <xf numFmtId="0" fontId="44" fillId="0" borderId="72" xfId="0" applyFont="1" applyFill="1" applyBorder="1" applyAlignment="1">
      <alignment/>
    </xf>
    <xf numFmtId="0" fontId="23" fillId="0" borderId="72" xfId="0" applyFont="1" applyFill="1" applyBorder="1" applyAlignment="1" applyProtection="1">
      <alignment horizontal="center" wrapText="1"/>
      <protection/>
    </xf>
    <xf numFmtId="0" fontId="0" fillId="0" borderId="101" xfId="0" applyFill="1" applyBorder="1" applyAlignment="1">
      <alignment/>
    </xf>
    <xf numFmtId="0" fontId="4" fillId="0" borderId="102" xfId="0" applyFont="1" applyFill="1" applyBorder="1" applyAlignment="1">
      <alignment vertical="center"/>
    </xf>
    <xf numFmtId="0" fontId="15" fillId="0" borderId="103" xfId="0" applyNumberFormat="1" applyFont="1" applyFill="1" applyBorder="1" applyAlignment="1" applyProtection="1">
      <alignment horizontal="center" vertical="center"/>
      <protection/>
    </xf>
    <xf numFmtId="0" fontId="23" fillId="0" borderId="104" xfId="0" applyFont="1" applyFill="1" applyBorder="1" applyAlignment="1" applyProtection="1">
      <alignment horizontal="center" wrapText="1"/>
      <protection/>
    </xf>
    <xf numFmtId="0" fontId="23" fillId="0" borderId="105" xfId="0" applyFont="1" applyFill="1" applyBorder="1" applyAlignment="1" applyProtection="1">
      <alignment horizontal="center" wrapText="1"/>
      <protection/>
    </xf>
    <xf numFmtId="0" fontId="23" fillId="0" borderId="105" xfId="0" applyFont="1" applyFill="1" applyBorder="1" applyAlignment="1" applyProtection="1">
      <alignment horizontal="center" wrapText="1"/>
      <protection/>
    </xf>
    <xf numFmtId="0" fontId="15" fillId="0" borderId="106" xfId="0" applyFont="1" applyFill="1" applyBorder="1" applyAlignment="1" applyProtection="1">
      <alignment horizontal="center" wrapText="1"/>
      <protection/>
    </xf>
    <xf numFmtId="0" fontId="23" fillId="0" borderId="107" xfId="0" applyFont="1" applyFill="1" applyBorder="1" applyAlignment="1" applyProtection="1">
      <alignment horizontal="center" wrapText="1"/>
      <protection/>
    </xf>
    <xf numFmtId="0" fontId="23" fillId="0" borderId="108" xfId="0" applyFont="1" applyFill="1" applyBorder="1" applyAlignment="1" applyProtection="1">
      <alignment horizontal="center" wrapText="1"/>
      <protection/>
    </xf>
    <xf numFmtId="0" fontId="23" fillId="0" borderId="106" xfId="0" applyFont="1" applyFill="1" applyBorder="1" applyAlignment="1" applyProtection="1">
      <alignment horizontal="center" wrapText="1"/>
      <protection/>
    </xf>
    <xf numFmtId="0" fontId="15" fillId="0" borderId="0" xfId="0" applyFont="1" applyFill="1" applyBorder="1" applyAlignment="1" applyProtection="1">
      <alignment horizontal="right" vertical="center" wrapText="1"/>
      <protection/>
    </xf>
    <xf numFmtId="0" fontId="15" fillId="0" borderId="0" xfId="0" applyFont="1" applyFill="1" applyBorder="1" applyAlignment="1" applyProtection="1">
      <alignment horizontal="right" vertical="center" wrapText="1"/>
      <protection/>
    </xf>
    <xf numFmtId="0" fontId="15" fillId="0" borderId="109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192" fontId="15" fillId="0" borderId="110" xfId="0" applyNumberFormat="1" applyFont="1" applyFill="1" applyBorder="1" applyAlignment="1" applyProtection="1">
      <alignment horizontal="center" vertical="center"/>
      <protection/>
    </xf>
    <xf numFmtId="192" fontId="15" fillId="0" borderId="110" xfId="0" applyNumberFormat="1" applyFont="1" applyFill="1" applyBorder="1" applyAlignment="1" applyProtection="1">
      <alignment horizontal="center" vertical="center"/>
      <protection/>
    </xf>
    <xf numFmtId="0" fontId="15" fillId="0" borderId="110" xfId="0" applyNumberFormat="1" applyFont="1" applyFill="1" applyBorder="1" applyAlignment="1" applyProtection="1">
      <alignment horizontal="center" vertical="center"/>
      <protection/>
    </xf>
    <xf numFmtId="192" fontId="15" fillId="0" borderId="111" xfId="0" applyNumberFormat="1" applyFont="1" applyFill="1" applyBorder="1" applyAlignment="1" applyProtection="1">
      <alignment horizontal="center" vertical="center"/>
      <protection/>
    </xf>
    <xf numFmtId="192" fontId="15" fillId="0" borderId="111" xfId="0" applyNumberFormat="1" applyFont="1" applyFill="1" applyBorder="1" applyAlignment="1" applyProtection="1">
      <alignment horizontal="center" vertical="center"/>
      <protection/>
    </xf>
    <xf numFmtId="0" fontId="15" fillId="0" borderId="111" xfId="0" applyNumberFormat="1" applyFont="1" applyFill="1" applyBorder="1" applyAlignment="1" applyProtection="1">
      <alignment horizontal="center" vertical="center"/>
      <protection/>
    </xf>
    <xf numFmtId="0" fontId="15" fillId="0" borderId="111" xfId="0" applyNumberFormat="1" applyFont="1" applyFill="1" applyBorder="1" applyAlignment="1" applyProtection="1">
      <alignment horizontal="center" vertical="center"/>
      <protection/>
    </xf>
    <xf numFmtId="0" fontId="15" fillId="0" borderId="112" xfId="0" applyNumberFormat="1" applyFont="1" applyFill="1" applyBorder="1" applyAlignment="1" applyProtection="1">
      <alignment horizontal="center" vertical="center"/>
      <protection/>
    </xf>
    <xf numFmtId="0" fontId="15" fillId="0" borderId="113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48" fillId="0" borderId="114" xfId="0" applyNumberFormat="1" applyFont="1" applyFill="1" applyBorder="1" applyAlignment="1" applyProtection="1">
      <alignment horizontal="center" vertical="center"/>
      <protection/>
    </xf>
    <xf numFmtId="0" fontId="48" fillId="0" borderId="115" xfId="0" applyNumberFormat="1" applyFont="1" applyFill="1" applyBorder="1" applyAlignment="1" applyProtection="1">
      <alignment horizontal="center" vertical="center"/>
      <protection/>
    </xf>
    <xf numFmtId="0" fontId="48" fillId="0" borderId="110" xfId="0" applyNumberFormat="1" applyFont="1" applyFill="1" applyBorder="1" applyAlignment="1" applyProtection="1">
      <alignment horizontal="center" vertical="center"/>
      <protection/>
    </xf>
    <xf numFmtId="0" fontId="48" fillId="0" borderId="111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110" xfId="0" applyNumberFormat="1" applyFont="1" applyFill="1" applyBorder="1" applyAlignment="1" applyProtection="1">
      <alignment horizontal="center" vertical="center"/>
      <protection/>
    </xf>
    <xf numFmtId="0" fontId="15" fillId="0" borderId="116" xfId="0" applyNumberFormat="1" applyFont="1" applyFill="1" applyBorder="1" applyAlignment="1" applyProtection="1">
      <alignment horizontal="center" vertical="center"/>
      <protection/>
    </xf>
    <xf numFmtId="0" fontId="15" fillId="0" borderId="117" xfId="0" applyNumberFormat="1" applyFont="1" applyFill="1" applyBorder="1" applyAlignment="1" applyProtection="1">
      <alignment horizontal="center" vertical="center"/>
      <protection/>
    </xf>
    <xf numFmtId="0" fontId="15" fillId="0" borderId="118" xfId="0" applyNumberFormat="1" applyFont="1" applyFill="1" applyBorder="1" applyAlignment="1" applyProtection="1">
      <alignment horizontal="center" vertical="center"/>
      <protection/>
    </xf>
    <xf numFmtId="0" fontId="15" fillId="0" borderId="119" xfId="0" applyNumberFormat="1" applyFont="1" applyFill="1" applyBorder="1" applyAlignment="1" applyProtection="1">
      <alignment horizontal="center" vertical="center"/>
      <protection/>
    </xf>
    <xf numFmtId="0" fontId="46" fillId="0" borderId="120" xfId="0" applyFont="1" applyFill="1" applyBorder="1" applyAlignment="1">
      <alignment horizontal="center"/>
    </xf>
    <xf numFmtId="0" fontId="47" fillId="0" borderId="121" xfId="0" applyFont="1" applyFill="1" applyBorder="1" applyAlignment="1">
      <alignment textRotation="90"/>
    </xf>
    <xf numFmtId="0" fontId="44" fillId="0" borderId="111" xfId="0" applyFont="1" applyFill="1" applyBorder="1" applyAlignment="1">
      <alignment horizontal="center"/>
    </xf>
    <xf numFmtId="0" fontId="44" fillId="0" borderId="122" xfId="0" applyFont="1" applyFill="1" applyBorder="1" applyAlignment="1">
      <alignment horizontal="center"/>
    </xf>
    <xf numFmtId="0" fontId="51" fillId="0" borderId="121" xfId="0" applyFont="1" applyFill="1" applyBorder="1" applyAlignment="1">
      <alignment textRotation="90"/>
    </xf>
    <xf numFmtId="0" fontId="0" fillId="0" borderId="123" xfId="0" applyFill="1" applyBorder="1" applyAlignment="1">
      <alignment/>
    </xf>
    <xf numFmtId="0" fontId="0" fillId="0" borderId="124" xfId="0" applyFill="1" applyBorder="1" applyAlignment="1">
      <alignment/>
    </xf>
    <xf numFmtId="0" fontId="0" fillId="0" borderId="125" xfId="0" applyFill="1" applyBorder="1" applyAlignment="1">
      <alignment/>
    </xf>
    <xf numFmtId="0" fontId="0" fillId="0" borderId="115" xfId="0" applyFill="1" applyBorder="1" applyAlignment="1">
      <alignment/>
    </xf>
    <xf numFmtId="0" fontId="23" fillId="0" borderId="126" xfId="0" applyFont="1" applyFill="1" applyBorder="1" applyAlignment="1" applyProtection="1">
      <alignment horizontal="center" wrapText="1"/>
      <protection/>
    </xf>
    <xf numFmtId="0" fontId="23" fillId="0" borderId="127" xfId="0" applyFont="1" applyFill="1" applyBorder="1" applyAlignment="1" applyProtection="1">
      <alignment horizontal="center" wrapText="1"/>
      <protection/>
    </xf>
    <xf numFmtId="0" fontId="23" fillId="0" borderId="128" xfId="0" applyFont="1" applyFill="1" applyBorder="1" applyAlignment="1" applyProtection="1">
      <alignment horizontal="center" wrapText="1"/>
      <protection/>
    </xf>
    <xf numFmtId="0" fontId="23" fillId="0" borderId="129" xfId="0" applyFont="1" applyFill="1" applyBorder="1" applyAlignment="1" applyProtection="1">
      <alignment horizontal="center" wrapText="1"/>
      <protection/>
    </xf>
    <xf numFmtId="0" fontId="23" fillId="0" borderId="130" xfId="0" applyFont="1" applyFill="1" applyBorder="1" applyAlignment="1" applyProtection="1">
      <alignment horizontal="center" wrapText="1"/>
      <protection/>
    </xf>
    <xf numFmtId="0" fontId="23" fillId="0" borderId="131" xfId="0" applyFont="1" applyFill="1" applyBorder="1" applyAlignment="1" applyProtection="1">
      <alignment horizontal="center" wrapText="1"/>
      <protection/>
    </xf>
    <xf numFmtId="0" fontId="23" fillId="0" borderId="132" xfId="0" applyFont="1" applyFill="1" applyBorder="1" applyAlignment="1" applyProtection="1">
      <alignment horizontal="center" wrapText="1"/>
      <protection/>
    </xf>
    <xf numFmtId="0" fontId="23" fillId="0" borderId="133" xfId="0" applyFont="1" applyFill="1" applyBorder="1" applyAlignment="1" applyProtection="1">
      <alignment horizontal="center" wrapText="1"/>
      <protection/>
    </xf>
    <xf numFmtId="0" fontId="23" fillId="0" borderId="134" xfId="0" applyFont="1" applyFill="1" applyBorder="1" applyAlignment="1" applyProtection="1">
      <alignment horizontal="center" wrapText="1"/>
      <protection/>
    </xf>
    <xf numFmtId="0" fontId="48" fillId="0" borderId="135" xfId="0" applyNumberFormat="1" applyFont="1" applyFill="1" applyBorder="1" applyAlignment="1" applyProtection="1">
      <alignment horizontal="center" vertical="center"/>
      <protection/>
    </xf>
    <xf numFmtId="0" fontId="80" fillId="0" borderId="136" xfId="0" applyNumberFormat="1" applyFont="1" applyFill="1" applyBorder="1" applyAlignment="1" applyProtection="1">
      <alignment horizontal="center" vertical="center"/>
      <protection/>
    </xf>
    <xf numFmtId="0" fontId="51" fillId="0" borderId="94" xfId="0" applyFont="1" applyFill="1" applyBorder="1" applyAlignment="1">
      <alignment/>
    </xf>
    <xf numFmtId="0" fontId="80" fillId="0" borderId="34" xfId="0" applyNumberFormat="1" applyFont="1" applyFill="1" applyBorder="1" applyAlignment="1" applyProtection="1">
      <alignment horizontal="center" vertical="center"/>
      <protection/>
    </xf>
    <xf numFmtId="0" fontId="80" fillId="0" borderId="94" xfId="0" applyNumberFormat="1" applyFont="1" applyFill="1" applyBorder="1" applyAlignment="1" applyProtection="1">
      <alignment horizontal="center" vertical="center"/>
      <protection/>
    </xf>
    <xf numFmtId="0" fontId="80" fillId="0" borderId="62" xfId="0" applyNumberFormat="1" applyFont="1" applyFill="1" applyBorder="1" applyAlignment="1" applyProtection="1">
      <alignment horizontal="center" vertical="center"/>
      <protection/>
    </xf>
    <xf numFmtId="0" fontId="9" fillId="0" borderId="87" xfId="0" applyNumberFormat="1" applyFont="1" applyFill="1" applyBorder="1" applyAlignment="1" applyProtection="1">
      <alignment horizontal="center" vertical="center"/>
      <protection/>
    </xf>
    <xf numFmtId="0" fontId="9" fillId="0" borderId="89" xfId="0" applyNumberFormat="1" applyFont="1" applyFill="1" applyBorder="1" applyAlignment="1" applyProtection="1">
      <alignment horizontal="center" vertical="center"/>
      <protection/>
    </xf>
    <xf numFmtId="0" fontId="80" fillId="0" borderId="88" xfId="0" applyNumberFormat="1" applyFont="1" applyFill="1" applyBorder="1" applyAlignment="1" applyProtection="1">
      <alignment horizontal="center" vertical="center"/>
      <protection/>
    </xf>
    <xf numFmtId="0" fontId="80" fillId="0" borderId="89" xfId="0" applyNumberFormat="1" applyFont="1" applyFill="1" applyBorder="1" applyAlignment="1" applyProtection="1">
      <alignment horizontal="center" vertical="center"/>
      <protection/>
    </xf>
    <xf numFmtId="0" fontId="80" fillId="0" borderId="17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>
      <alignment/>
    </xf>
    <xf numFmtId="0" fontId="47" fillId="0" borderId="137" xfId="0" applyFont="1" applyFill="1" applyBorder="1" applyAlignment="1">
      <alignment/>
    </xf>
    <xf numFmtId="0" fontId="47" fillId="0" borderId="138" xfId="0" applyFont="1" applyFill="1" applyBorder="1" applyAlignment="1">
      <alignment/>
    </xf>
    <xf numFmtId="0" fontId="11" fillId="0" borderId="53" xfId="0" applyFont="1" applyFill="1" applyBorder="1" applyAlignment="1" applyProtection="1">
      <alignment/>
      <protection/>
    </xf>
    <xf numFmtId="0" fontId="11" fillId="0" borderId="66" xfId="0" applyFont="1" applyFill="1" applyBorder="1" applyAlignment="1" applyProtection="1">
      <alignment/>
      <protection/>
    </xf>
    <xf numFmtId="0" fontId="11" fillId="0" borderId="78" xfId="0" applyFont="1" applyFill="1" applyBorder="1" applyAlignment="1" applyProtection="1">
      <alignment/>
      <protection/>
    </xf>
    <xf numFmtId="0" fontId="51" fillId="0" borderId="139" xfId="0" applyFont="1" applyFill="1" applyBorder="1" applyAlignment="1">
      <alignment textRotation="90"/>
    </xf>
    <xf numFmtId="0" fontId="0" fillId="0" borderId="140" xfId="0" applyFill="1" applyBorder="1" applyAlignment="1">
      <alignment/>
    </xf>
    <xf numFmtId="0" fontId="88" fillId="0" borderId="0" xfId="0" applyFont="1" applyFill="1" applyAlignment="1">
      <alignment/>
    </xf>
    <xf numFmtId="0" fontId="89" fillId="0" borderId="0" xfId="0" applyFont="1" applyFill="1" applyAlignment="1">
      <alignment/>
    </xf>
    <xf numFmtId="0" fontId="88" fillId="0" borderId="32" xfId="0" applyFont="1" applyFill="1" applyBorder="1" applyAlignment="1">
      <alignment horizontal="center" textRotation="90" wrapText="1"/>
    </xf>
    <xf numFmtId="0" fontId="88" fillId="0" borderId="120" xfId="0" applyFont="1" applyFill="1" applyBorder="1" applyAlignment="1">
      <alignment textRotation="90" wrapText="1"/>
    </xf>
    <xf numFmtId="0" fontId="88" fillId="0" borderId="81" xfId="0" applyFont="1" applyFill="1" applyBorder="1" applyAlignment="1">
      <alignment textRotation="90" wrapText="1"/>
    </xf>
    <xf numFmtId="0" fontId="88" fillId="0" borderId="58" xfId="0" applyFont="1" applyFill="1" applyBorder="1" applyAlignment="1">
      <alignment horizontal="center" textRotation="90" wrapText="1"/>
    </xf>
    <xf numFmtId="0" fontId="88" fillId="0" borderId="141" xfId="0" applyFont="1" applyFill="1" applyBorder="1" applyAlignment="1">
      <alignment horizontal="center" textRotation="90" wrapText="1"/>
    </xf>
    <xf numFmtId="0" fontId="88" fillId="0" borderId="59" xfId="0" applyFont="1" applyFill="1" applyBorder="1" applyAlignment="1">
      <alignment textRotation="90" wrapText="1"/>
    </xf>
    <xf numFmtId="0" fontId="88" fillId="0" borderId="141" xfId="0" applyFont="1" applyFill="1" applyBorder="1" applyAlignment="1">
      <alignment textRotation="90" wrapText="1"/>
    </xf>
    <xf numFmtId="0" fontId="88" fillId="0" borderId="60" xfId="0" applyFont="1" applyFill="1" applyBorder="1" applyAlignment="1">
      <alignment textRotation="90" wrapText="1"/>
    </xf>
    <xf numFmtId="0" fontId="14" fillId="0" borderId="0" xfId="0" applyNumberFormat="1" applyFont="1" applyFill="1" applyBorder="1" applyAlignment="1" applyProtection="1">
      <alignment horizontal="center" wrapText="1"/>
      <protection/>
    </xf>
    <xf numFmtId="0" fontId="14" fillId="0" borderId="32" xfId="0" applyFont="1" applyFill="1" applyBorder="1" applyAlignment="1" applyProtection="1">
      <alignment horizontal="center"/>
      <protection/>
    </xf>
    <xf numFmtId="0" fontId="14" fillId="0" borderId="34" xfId="0" applyFont="1" applyFill="1" applyBorder="1" applyAlignment="1" applyProtection="1">
      <alignment horizontal="center" vertical="center" wrapText="1"/>
      <protection/>
    </xf>
    <xf numFmtId="0" fontId="13" fillId="0" borderId="136" xfId="0" applyNumberFormat="1" applyFont="1" applyFill="1" applyBorder="1" applyAlignment="1" applyProtection="1">
      <alignment horizontal="center" vertical="center"/>
      <protection/>
    </xf>
    <xf numFmtId="0" fontId="14" fillId="0" borderId="142" xfId="0" applyNumberFormat="1" applyFont="1" applyFill="1" applyBorder="1" applyAlignment="1" applyProtection="1">
      <alignment horizontal="center" vertical="center"/>
      <protection/>
    </xf>
    <xf numFmtId="0" fontId="14" fillId="0" borderId="34" xfId="0" applyNumberFormat="1" applyFont="1" applyFill="1" applyBorder="1" applyAlignment="1" applyProtection="1">
      <alignment horizontal="center" vertical="center"/>
      <protection/>
    </xf>
    <xf numFmtId="0" fontId="14" fillId="0" borderId="29" xfId="0" applyNumberFormat="1" applyFont="1" applyFill="1" applyBorder="1" applyAlignment="1" applyProtection="1">
      <alignment horizontal="center" vertical="center"/>
      <protection/>
    </xf>
    <xf numFmtId="0" fontId="14" fillId="0" borderId="136" xfId="0" applyNumberFormat="1" applyFont="1" applyFill="1" applyBorder="1" applyAlignment="1" applyProtection="1">
      <alignment horizontal="center" vertical="center"/>
      <protection/>
    </xf>
    <xf numFmtId="0" fontId="14" fillId="0" borderId="143" xfId="0" applyFont="1" applyFill="1" applyBorder="1" applyAlignment="1" applyProtection="1">
      <alignment horizontal="center" wrapText="1"/>
      <protection/>
    </xf>
    <xf numFmtId="0" fontId="14" fillId="0" borderId="29" xfId="0" applyFont="1" applyFill="1" applyBorder="1" applyAlignment="1" applyProtection="1">
      <alignment horizontal="center" vertical="center" wrapText="1"/>
      <protection/>
    </xf>
    <xf numFmtId="0" fontId="13" fillId="0" borderId="142" xfId="0" applyNumberFormat="1" applyFont="1" applyFill="1" applyBorder="1" applyAlignment="1" applyProtection="1">
      <alignment horizontal="center" vertical="center"/>
      <protection/>
    </xf>
    <xf numFmtId="0" fontId="14" fillId="0" borderId="136" xfId="0" applyNumberFormat="1" applyFont="1" applyFill="1" applyBorder="1" applyAlignment="1" applyProtection="1">
      <alignment horizontal="center" vertical="center" wrapText="1"/>
      <protection/>
    </xf>
    <xf numFmtId="0" fontId="14" fillId="0" borderId="34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60" xfId="0" applyFont="1" applyFill="1" applyBorder="1" applyAlignment="1" applyProtection="1">
      <alignment horizontal="center" wrapText="1"/>
      <protection/>
    </xf>
    <xf numFmtId="0" fontId="13" fillId="0" borderId="58" xfId="0" applyNumberFormat="1" applyFont="1" applyFill="1" applyBorder="1" applyAlignment="1" applyProtection="1">
      <alignment horizontal="center" vertical="center"/>
      <protection/>
    </xf>
    <xf numFmtId="0" fontId="13" fillId="0" borderId="141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88" fillId="0" borderId="0" xfId="0" applyFont="1" applyFill="1" applyAlignment="1">
      <alignment/>
    </xf>
    <xf numFmtId="0" fontId="88" fillId="0" borderId="58" xfId="0" applyFont="1" applyFill="1" applyBorder="1" applyAlignment="1">
      <alignment textRotation="90" wrapText="1"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3" fillId="0" borderId="144" xfId="0" applyNumberFormat="1" applyFont="1" applyFill="1" applyBorder="1" applyAlignment="1" applyProtection="1">
      <alignment horizontal="center" vertical="center"/>
      <protection/>
    </xf>
    <xf numFmtId="0" fontId="14" fillId="0" borderId="144" xfId="0" applyNumberFormat="1" applyFont="1" applyFill="1" applyBorder="1" applyAlignment="1" applyProtection="1">
      <alignment horizontal="center" vertical="center"/>
      <protection/>
    </xf>
    <xf numFmtId="0" fontId="14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145" xfId="0" applyFont="1" applyFill="1" applyBorder="1" applyAlignment="1" applyProtection="1">
      <alignment horizontal="center" wrapText="1"/>
      <protection/>
    </xf>
    <xf numFmtId="0" fontId="13" fillId="0" borderId="60" xfId="0" applyFont="1" applyFill="1" applyBorder="1" applyAlignment="1" applyProtection="1">
      <alignment horizontal="center" wrapText="1"/>
      <protection/>
    </xf>
    <xf numFmtId="0" fontId="13" fillId="0" borderId="58" xfId="0" applyNumberFormat="1" applyFont="1" applyFill="1" applyBorder="1" applyAlignment="1" applyProtection="1">
      <alignment horizontal="center" vertical="center"/>
      <protection/>
    </xf>
    <xf numFmtId="0" fontId="13" fillId="0" borderId="141" xfId="0" applyNumberFormat="1" applyFont="1" applyFill="1" applyBorder="1" applyAlignment="1" applyProtection="1">
      <alignment horizontal="center" vertical="center"/>
      <protection/>
    </xf>
    <xf numFmtId="0" fontId="89" fillId="0" borderId="0" xfId="0" applyFont="1" applyFill="1" applyAlignment="1">
      <alignment/>
    </xf>
    <xf numFmtId="0" fontId="90" fillId="0" borderId="0" xfId="0" applyFont="1" applyFill="1" applyAlignment="1">
      <alignment/>
    </xf>
    <xf numFmtId="0" fontId="14" fillId="0" borderId="61" xfId="0" applyFont="1" applyFill="1" applyBorder="1" applyAlignment="1" applyProtection="1">
      <alignment horizontal="center" wrapText="1"/>
      <protection/>
    </xf>
    <xf numFmtId="0" fontId="14" fillId="0" borderId="146" xfId="0" applyFont="1" applyFill="1" applyBorder="1" applyAlignment="1" applyProtection="1">
      <alignment horizontal="center" vertical="center" wrapText="1"/>
      <protection/>
    </xf>
    <xf numFmtId="0" fontId="13" fillId="0" borderId="147" xfId="0" applyNumberFormat="1" applyFont="1" applyFill="1" applyBorder="1" applyAlignment="1" applyProtection="1">
      <alignment horizontal="center" vertical="center"/>
      <protection/>
    </xf>
    <xf numFmtId="0" fontId="14" fillId="0" borderId="147" xfId="0" applyNumberFormat="1" applyFont="1" applyFill="1" applyBorder="1" applyAlignment="1" applyProtection="1">
      <alignment horizontal="center" vertical="center"/>
      <protection/>
    </xf>
    <xf numFmtId="0" fontId="14" fillId="0" borderId="146" xfId="0" applyNumberFormat="1" applyFont="1" applyFill="1" applyBorder="1" applyAlignment="1" applyProtection="1">
      <alignment horizontal="center" vertical="center"/>
      <protection/>
    </xf>
    <xf numFmtId="0" fontId="13" fillId="0" borderId="29" xfId="0" applyNumberFormat="1" applyFont="1" applyFill="1" applyBorder="1" applyAlignment="1" applyProtection="1">
      <alignment horizontal="center" vertical="center"/>
      <protection/>
    </xf>
    <xf numFmtId="0" fontId="14" fillId="0" borderId="146" xfId="0" applyNumberFormat="1" applyFont="1" applyFill="1" applyBorder="1" applyAlignment="1" applyProtection="1">
      <alignment vertical="center"/>
      <protection/>
    </xf>
    <xf numFmtId="0" fontId="14" fillId="0" borderId="148" xfId="0" applyNumberFormat="1" applyFont="1" applyFill="1" applyBorder="1" applyAlignment="1" applyProtection="1">
      <alignment vertical="center"/>
      <protection/>
    </xf>
    <xf numFmtId="0" fontId="14" fillId="0" borderId="149" xfId="0" applyNumberFormat="1" applyFont="1" applyFill="1" applyBorder="1" applyAlignment="1" applyProtection="1">
      <alignment vertical="center"/>
      <protection/>
    </xf>
    <xf numFmtId="0" fontId="14" fillId="0" borderId="34" xfId="0" applyNumberFormat="1" applyFont="1" applyFill="1" applyBorder="1" applyAlignment="1" applyProtection="1">
      <alignment vertical="center"/>
      <protection/>
    </xf>
    <xf numFmtId="0" fontId="14" fillId="0" borderId="32" xfId="0" applyNumberFormat="1" applyFont="1" applyFill="1" applyBorder="1" applyAlignment="1" applyProtection="1">
      <alignment vertical="center"/>
      <protection/>
    </xf>
    <xf numFmtId="0" fontId="14" fillId="0" borderId="150" xfId="0" applyNumberFormat="1" applyFont="1" applyFill="1" applyBorder="1" applyAlignment="1" applyProtection="1">
      <alignment vertical="center"/>
      <protection/>
    </xf>
    <xf numFmtId="0" fontId="14" fillId="0" borderId="83" xfId="0" applyFont="1" applyFill="1" applyBorder="1" applyAlignment="1" applyProtection="1">
      <alignment horizontal="center" wrapText="1"/>
      <protection/>
    </xf>
    <xf numFmtId="0" fontId="93" fillId="0" borderId="151" xfId="0" applyNumberFormat="1" applyFont="1" applyFill="1" applyBorder="1" applyAlignment="1" applyProtection="1">
      <alignment horizontal="center" vertical="center"/>
      <protection/>
    </xf>
    <xf numFmtId="0" fontId="91" fillId="0" borderId="136" xfId="0" applyNumberFormat="1" applyFont="1" applyFill="1" applyBorder="1" applyAlignment="1" applyProtection="1">
      <alignment horizontal="center" vertical="center"/>
      <protection/>
    </xf>
    <xf numFmtId="0" fontId="91" fillId="0" borderId="34" xfId="0" applyNumberFormat="1" applyFont="1" applyFill="1" applyBorder="1" applyAlignment="1" applyProtection="1">
      <alignment horizontal="center" vertical="center"/>
      <protection/>
    </xf>
    <xf numFmtId="0" fontId="91" fillId="0" borderId="34" xfId="0" applyNumberFormat="1" applyFont="1" applyFill="1" applyBorder="1" applyAlignment="1" applyProtection="1">
      <alignment vertical="center"/>
      <protection/>
    </xf>
    <xf numFmtId="0" fontId="91" fillId="0" borderId="32" xfId="0" applyNumberFormat="1" applyFont="1" applyFill="1" applyBorder="1" applyAlignment="1" applyProtection="1">
      <alignment vertical="center"/>
      <protection/>
    </xf>
    <xf numFmtId="0" fontId="91" fillId="0" borderId="150" xfId="0" applyNumberFormat="1" applyFont="1" applyFill="1" applyBorder="1" applyAlignment="1" applyProtection="1">
      <alignment vertical="center"/>
      <protection/>
    </xf>
    <xf numFmtId="0" fontId="93" fillId="0" borderId="32" xfId="0" applyNumberFormat="1" applyFont="1" applyFill="1" applyBorder="1" applyAlignment="1" applyProtection="1">
      <alignment horizontal="center" vertical="center"/>
      <protection/>
    </xf>
    <xf numFmtId="0" fontId="14" fillId="0" borderId="74" xfId="0" applyFont="1" applyFill="1" applyBorder="1" applyAlignment="1" applyProtection="1">
      <alignment horizontal="center" wrapText="1"/>
      <protection/>
    </xf>
    <xf numFmtId="0" fontId="13" fillId="0" borderId="152" xfId="0" applyNumberFormat="1" applyFont="1" applyFill="1" applyBorder="1" applyAlignment="1" applyProtection="1">
      <alignment horizontal="center" vertical="center"/>
      <protection/>
    </xf>
    <xf numFmtId="0" fontId="91" fillId="0" borderId="34" xfId="0" applyFont="1" applyFill="1" applyBorder="1" applyAlignment="1" applyProtection="1">
      <alignment horizontal="center" vertical="center" wrapText="1"/>
      <protection/>
    </xf>
    <xf numFmtId="0" fontId="93" fillId="0" borderId="136" xfId="0" applyNumberFormat="1" applyFont="1" applyFill="1" applyBorder="1" applyAlignment="1" applyProtection="1">
      <alignment horizontal="center" vertical="center"/>
      <protection/>
    </xf>
    <xf numFmtId="0" fontId="91" fillId="0" borderId="142" xfId="0" applyNumberFormat="1" applyFont="1" applyFill="1" applyBorder="1" applyAlignment="1" applyProtection="1">
      <alignment horizontal="center" vertical="center"/>
      <protection/>
    </xf>
    <xf numFmtId="0" fontId="91" fillId="0" borderId="29" xfId="0" applyNumberFormat="1" applyFont="1" applyFill="1" applyBorder="1" applyAlignment="1" applyProtection="1">
      <alignment horizontal="center" vertical="center"/>
      <protection/>
    </xf>
    <xf numFmtId="0" fontId="14" fillId="0" borderId="34" xfId="0" applyNumberFormat="1" applyFont="1" applyFill="1" applyBorder="1" applyAlignment="1" applyProtection="1">
      <alignment vertical="center"/>
      <protection/>
    </xf>
    <xf numFmtId="0" fontId="95" fillId="0" borderId="136" xfId="0" applyNumberFormat="1" applyFont="1" applyFill="1" applyBorder="1" applyAlignment="1" applyProtection="1">
      <alignment horizontal="center" vertical="center"/>
      <protection/>
    </xf>
    <xf numFmtId="0" fontId="26" fillId="0" borderId="136" xfId="0" applyNumberFormat="1" applyFont="1" applyFill="1" applyBorder="1" applyAlignment="1" applyProtection="1">
      <alignment horizontal="center" vertical="center"/>
      <protection/>
    </xf>
    <xf numFmtId="0" fontId="14" fillId="0" borderId="94" xfId="0" applyFont="1" applyFill="1" applyBorder="1" applyAlignment="1" applyProtection="1">
      <alignment horizontal="center" wrapText="1"/>
      <protection/>
    </xf>
    <xf numFmtId="0" fontId="14" fillId="0" borderId="153" xfId="0" applyFont="1" applyFill="1" applyBorder="1" applyAlignment="1" applyProtection="1">
      <alignment horizontal="center" vertical="center" wrapText="1"/>
      <protection/>
    </xf>
    <xf numFmtId="0" fontId="14" fillId="0" borderId="154" xfId="0" applyFont="1" applyFill="1" applyBorder="1" applyAlignment="1" applyProtection="1">
      <alignment horizontal="center" wrapText="1"/>
      <protection/>
    </xf>
    <xf numFmtId="0" fontId="13" fillId="0" borderId="87" xfId="0" applyNumberFormat="1" applyFont="1" applyFill="1" applyBorder="1" applyAlignment="1" applyProtection="1">
      <alignment horizontal="center" vertical="center"/>
      <protection/>
    </xf>
    <xf numFmtId="0" fontId="14" fillId="0" borderId="87" xfId="0" applyNumberFormat="1" applyFont="1" applyFill="1" applyBorder="1" applyAlignment="1" applyProtection="1">
      <alignment horizontal="center" vertical="center" wrapText="1"/>
      <protection/>
    </xf>
    <xf numFmtId="0" fontId="14" fillId="0" borderId="153" xfId="0" applyNumberFormat="1" applyFont="1" applyFill="1" applyBorder="1" applyAlignment="1" applyProtection="1">
      <alignment horizontal="center" vertical="center"/>
      <protection/>
    </xf>
    <xf numFmtId="0" fontId="14" fillId="0" borderId="153" xfId="0" applyNumberFormat="1" applyFont="1" applyFill="1" applyBorder="1" applyAlignment="1" applyProtection="1">
      <alignment horizontal="center" vertical="center" wrapText="1"/>
      <protection/>
    </xf>
    <xf numFmtId="0" fontId="14" fillId="0" borderId="87" xfId="0" applyNumberFormat="1" applyFont="1" applyFill="1" applyBorder="1" applyAlignment="1" applyProtection="1">
      <alignment horizontal="center" vertical="center"/>
      <protection/>
    </xf>
    <xf numFmtId="192" fontId="0" fillId="0" borderId="0" xfId="0" applyNumberFormat="1" applyAlignment="1">
      <alignment/>
    </xf>
    <xf numFmtId="0" fontId="80" fillId="0" borderId="0" xfId="0" applyFont="1" applyFill="1" applyBorder="1" applyAlignment="1">
      <alignment vertical="center" wrapText="1"/>
    </xf>
    <xf numFmtId="0" fontId="15" fillId="0" borderId="48" xfId="0" applyFont="1" applyFill="1" applyBorder="1" applyAlignment="1" applyProtection="1">
      <alignment horizontal="center" wrapText="1"/>
      <protection/>
    </xf>
    <xf numFmtId="0" fontId="15" fillId="0" borderId="155" xfId="0" applyNumberFormat="1" applyFont="1" applyFill="1" applyBorder="1" applyAlignment="1" applyProtection="1">
      <alignment horizontal="center" vertical="center"/>
      <protection/>
    </xf>
    <xf numFmtId="0" fontId="23" fillId="0" borderId="156" xfId="0" applyNumberFormat="1" applyFont="1" applyFill="1" applyBorder="1" applyAlignment="1" applyProtection="1">
      <alignment horizontal="center" vertical="center"/>
      <protection/>
    </xf>
    <xf numFmtId="0" fontId="23" fillId="0" borderId="157" xfId="0" applyFont="1" applyFill="1" applyBorder="1" applyAlignment="1" applyProtection="1">
      <alignment horizontal="center" vertical="center" wrapText="1"/>
      <protection/>
    </xf>
    <xf numFmtId="0" fontId="23" fillId="0" borderId="155" xfId="0" applyFont="1" applyFill="1" applyBorder="1" applyAlignment="1" applyProtection="1">
      <alignment horizontal="center" vertical="center" wrapText="1"/>
      <protection/>
    </xf>
    <xf numFmtId="0" fontId="15" fillId="0" borderId="158" xfId="0" applyNumberFormat="1" applyFont="1" applyFill="1" applyBorder="1" applyAlignment="1" applyProtection="1">
      <alignment horizontal="center" vertical="center"/>
      <protection/>
    </xf>
    <xf numFmtId="0" fontId="23" fillId="0" borderId="159" xfId="0" applyFont="1" applyFill="1" applyBorder="1" applyAlignment="1" applyProtection="1">
      <alignment horizontal="left" vertical="center" wrapText="1"/>
      <protection/>
    </xf>
    <xf numFmtId="0" fontId="44" fillId="0" borderId="157" xfId="0" applyFont="1" applyFill="1" applyBorder="1" applyAlignment="1">
      <alignment horizontal="left" vertical="center" wrapText="1"/>
    </xf>
    <xf numFmtId="0" fontId="44" fillId="0" borderId="160" xfId="0" applyFont="1" applyFill="1" applyBorder="1" applyAlignment="1">
      <alignment horizontal="left" vertical="center" wrapText="1"/>
    </xf>
    <xf numFmtId="0" fontId="23" fillId="0" borderId="159" xfId="0" applyFont="1" applyFill="1" applyBorder="1" applyAlignment="1" applyProtection="1">
      <alignment horizontal="center" vertical="center" wrapText="1"/>
      <protection/>
    </xf>
    <xf numFmtId="0" fontId="23" fillId="0" borderId="91" xfId="0" applyNumberFormat="1" applyFont="1" applyFill="1" applyBorder="1" applyAlignment="1" applyProtection="1">
      <alignment horizontal="center" vertical="center"/>
      <protection/>
    </xf>
    <xf numFmtId="1" fontId="15" fillId="0" borderId="161" xfId="0" applyNumberFormat="1" applyFont="1" applyFill="1" applyBorder="1" applyAlignment="1" applyProtection="1">
      <alignment horizontal="center" vertical="center"/>
      <protection/>
    </xf>
    <xf numFmtId="0" fontId="23" fillId="0" borderId="158" xfId="0" applyNumberFormat="1" applyFont="1" applyFill="1" applyBorder="1" applyAlignment="1" applyProtection="1">
      <alignment horizontal="center" vertical="center"/>
      <protection/>
    </xf>
    <xf numFmtId="0" fontId="23" fillId="0" borderId="155" xfId="0" applyNumberFormat="1" applyFont="1" applyFill="1" applyBorder="1" applyAlignment="1" applyProtection="1">
      <alignment horizontal="center" vertical="center"/>
      <protection/>
    </xf>
    <xf numFmtId="0" fontId="23" fillId="0" borderId="159" xfId="0" applyNumberFormat="1" applyFont="1" applyFill="1" applyBorder="1" applyAlignment="1" applyProtection="1">
      <alignment horizontal="center" vertical="center"/>
      <protection/>
    </xf>
    <xf numFmtId="0" fontId="23" fillId="0" borderId="70" xfId="0" applyNumberFormat="1" applyFont="1" applyFill="1" applyBorder="1" applyAlignment="1" applyProtection="1">
      <alignment horizontal="center" vertical="center"/>
      <protection/>
    </xf>
    <xf numFmtId="0" fontId="15" fillId="0" borderId="161" xfId="0" applyNumberFormat="1" applyFont="1" applyFill="1" applyBorder="1" applyAlignment="1" applyProtection="1">
      <alignment horizontal="center" vertical="center"/>
      <protection/>
    </xf>
    <xf numFmtId="1" fontId="15" fillId="0" borderId="67" xfId="0" applyNumberFormat="1" applyFont="1" applyFill="1" applyBorder="1" applyAlignment="1" applyProtection="1">
      <alignment horizontal="center" vertical="center"/>
      <protection/>
    </xf>
    <xf numFmtId="0" fontId="6" fillId="0" borderId="81" xfId="0" applyFont="1" applyFill="1" applyBorder="1" applyAlignment="1" applyProtection="1">
      <alignment horizontal="right" vertical="center" wrapText="1"/>
      <protection/>
    </xf>
    <xf numFmtId="192" fontId="15" fillId="0" borderId="67" xfId="0" applyNumberFormat="1" applyFont="1" applyFill="1" applyBorder="1" applyAlignment="1" applyProtection="1">
      <alignment horizontal="center" vertical="center"/>
      <protection/>
    </xf>
    <xf numFmtId="192" fontId="15" fillId="0" borderId="161" xfId="0" applyNumberFormat="1" applyFont="1" applyFill="1" applyBorder="1" applyAlignment="1" applyProtection="1">
      <alignment horizontal="center" vertical="center"/>
      <protection/>
    </xf>
    <xf numFmtId="0" fontId="6" fillId="0" borderId="65" xfId="0" applyFont="1" applyFill="1" applyBorder="1" applyAlignment="1" applyProtection="1">
      <alignment horizontal="right" vertical="center" wrapText="1"/>
      <protection/>
    </xf>
    <xf numFmtId="0" fontId="6" fillId="0" borderId="58" xfId="0" applyFont="1" applyFill="1" applyBorder="1" applyAlignment="1" applyProtection="1">
      <alignment horizontal="right" vertical="center" wrapText="1"/>
      <protection/>
    </xf>
    <xf numFmtId="0" fontId="23" fillId="0" borderId="162" xfId="0" applyNumberFormat="1" applyFont="1" applyFill="1" applyBorder="1" applyAlignment="1" applyProtection="1">
      <alignment horizontal="center" vertical="center"/>
      <protection/>
    </xf>
    <xf numFmtId="0" fontId="23" fillId="0" borderId="163" xfId="0" applyNumberFormat="1" applyFont="1" applyFill="1" applyBorder="1" applyAlignment="1" applyProtection="1">
      <alignment horizontal="center" vertical="center"/>
      <protection/>
    </xf>
    <xf numFmtId="0" fontId="23" fillId="0" borderId="157" xfId="0" applyNumberFormat="1" applyFont="1" applyFill="1" applyBorder="1" applyAlignment="1" applyProtection="1">
      <alignment horizontal="center" vertical="center"/>
      <protection/>
    </xf>
    <xf numFmtId="0" fontId="23" fillId="0" borderId="164" xfId="0" applyNumberFormat="1" applyFont="1" applyFill="1" applyBorder="1" applyAlignment="1" applyProtection="1">
      <alignment horizontal="center" vertical="center"/>
      <protection/>
    </xf>
    <xf numFmtId="0" fontId="15" fillId="0" borderId="165" xfId="0" applyNumberFormat="1" applyFont="1" applyFill="1" applyBorder="1" applyAlignment="1" applyProtection="1">
      <alignment horizontal="center" vertical="center"/>
      <protection/>
    </xf>
    <xf numFmtId="0" fontId="15" fillId="0" borderId="166" xfId="0" applyNumberFormat="1" applyFont="1" applyFill="1" applyBorder="1" applyAlignment="1" applyProtection="1">
      <alignment horizontal="center" vertical="center"/>
      <protection/>
    </xf>
    <xf numFmtId="0" fontId="15" fillId="0" borderId="167" xfId="0" applyNumberFormat="1" applyFont="1" applyFill="1" applyBorder="1" applyAlignment="1" applyProtection="1">
      <alignment horizontal="center" vertical="center"/>
      <protection/>
    </xf>
    <xf numFmtId="0" fontId="23" fillId="0" borderId="168" xfId="0" applyFont="1" applyFill="1" applyBorder="1" applyAlignment="1" applyProtection="1">
      <alignment horizontal="center" vertical="center" wrapText="1"/>
      <protection/>
    </xf>
    <xf numFmtId="0" fontId="15" fillId="0" borderId="169" xfId="0" applyNumberFormat="1" applyFont="1" applyFill="1" applyBorder="1" applyAlignment="1" applyProtection="1">
      <alignment horizontal="center" vertical="center"/>
      <protection/>
    </xf>
    <xf numFmtId="0" fontId="15" fillId="0" borderId="168" xfId="0" applyNumberFormat="1" applyFont="1" applyFill="1" applyBorder="1" applyAlignment="1" applyProtection="1">
      <alignment horizontal="center" vertical="center"/>
      <protection/>
    </xf>
    <xf numFmtId="0" fontId="15" fillId="0" borderId="67" xfId="0" applyNumberFormat="1" applyFont="1" applyFill="1" applyBorder="1" applyAlignment="1" applyProtection="1">
      <alignment horizontal="center" vertical="center"/>
      <protection/>
    </xf>
    <xf numFmtId="0" fontId="15" fillId="0" borderId="170" xfId="0" applyNumberFormat="1" applyFont="1" applyFill="1" applyBorder="1" applyAlignment="1" applyProtection="1">
      <alignment horizontal="center" vertical="center"/>
      <protection/>
    </xf>
    <xf numFmtId="0" fontId="23" fillId="0" borderId="169" xfId="0" applyFont="1" applyFill="1" applyBorder="1" applyAlignment="1" applyProtection="1">
      <alignment horizontal="center" vertical="center" wrapText="1"/>
      <protection/>
    </xf>
    <xf numFmtId="0" fontId="23" fillId="0" borderId="171" xfId="0" applyFont="1" applyFill="1" applyBorder="1" applyAlignment="1" applyProtection="1">
      <alignment horizontal="center" vertical="center" wrapText="1"/>
      <protection/>
    </xf>
    <xf numFmtId="0" fontId="44" fillId="0" borderId="172" xfId="0" applyFont="1" applyFill="1" applyBorder="1" applyAlignment="1">
      <alignment horizontal="left" vertical="center" wrapText="1"/>
    </xf>
    <xf numFmtId="0" fontId="23" fillId="0" borderId="171" xfId="0" applyFont="1" applyFill="1" applyBorder="1" applyAlignment="1" applyProtection="1">
      <alignment horizontal="left" vertical="center" wrapText="1"/>
      <protection/>
    </xf>
    <xf numFmtId="0" fontId="44" fillId="0" borderId="171" xfId="0" applyFont="1" applyFill="1" applyBorder="1" applyAlignment="1">
      <alignment horizontal="left" vertical="center" wrapText="1"/>
    </xf>
    <xf numFmtId="0" fontId="48" fillId="0" borderId="173" xfId="0" applyNumberFormat="1" applyFont="1" applyFill="1" applyBorder="1" applyAlignment="1" applyProtection="1">
      <alignment horizontal="center" vertical="center"/>
      <protection/>
    </xf>
    <xf numFmtId="0" fontId="15" fillId="0" borderId="65" xfId="0" applyFont="1" applyFill="1" applyBorder="1" applyAlignment="1" applyProtection="1">
      <alignment horizontal="left" vertical="center" wrapText="1"/>
      <protection/>
    </xf>
    <xf numFmtId="0" fontId="23" fillId="0" borderId="169" xfId="0" applyNumberFormat="1" applyFont="1" applyFill="1" applyBorder="1" applyAlignment="1" applyProtection="1">
      <alignment horizontal="center" vertical="center"/>
      <protection/>
    </xf>
    <xf numFmtId="0" fontId="23" fillId="0" borderId="168" xfId="0" applyNumberFormat="1" applyFont="1" applyFill="1" applyBorder="1" applyAlignment="1" applyProtection="1">
      <alignment horizontal="center" vertical="center"/>
      <protection/>
    </xf>
    <xf numFmtId="0" fontId="23" fillId="0" borderId="174" xfId="0" applyNumberFormat="1" applyFont="1" applyFill="1" applyBorder="1" applyAlignment="1" applyProtection="1">
      <alignment horizontal="center" vertical="center"/>
      <protection/>
    </xf>
    <xf numFmtId="0" fontId="48" fillId="0" borderId="175" xfId="0" applyNumberFormat="1" applyFont="1" applyFill="1" applyBorder="1" applyAlignment="1" applyProtection="1">
      <alignment horizontal="center" vertical="center"/>
      <protection/>
    </xf>
    <xf numFmtId="0" fontId="13" fillId="0" borderId="176" xfId="0" applyNumberFormat="1" applyFont="1" applyFill="1" applyBorder="1" applyAlignment="1" applyProtection="1">
      <alignment horizontal="center" vertical="center"/>
      <protection/>
    </xf>
    <xf numFmtId="0" fontId="88" fillId="0" borderId="177" xfId="0" applyFont="1" applyFill="1" applyBorder="1" applyAlignment="1">
      <alignment textRotation="90" wrapText="1"/>
    </xf>
    <xf numFmtId="0" fontId="14" fillId="0" borderId="48" xfId="0" applyNumberFormat="1" applyFont="1" applyFill="1" applyBorder="1" applyAlignment="1" applyProtection="1">
      <alignment horizontal="center" vertical="center"/>
      <protection/>
    </xf>
    <xf numFmtId="0" fontId="14" fillId="0" borderId="44" xfId="0" applyNumberFormat="1" applyFont="1" applyFill="1" applyBorder="1" applyAlignment="1" applyProtection="1">
      <alignment horizontal="center" vertical="center"/>
      <protection/>
    </xf>
    <xf numFmtId="0" fontId="13" fillId="0" borderId="178" xfId="0" applyNumberFormat="1" applyFont="1" applyFill="1" applyBorder="1" applyAlignment="1" applyProtection="1">
      <alignment horizontal="center" vertical="center"/>
      <protection/>
    </xf>
    <xf numFmtId="0" fontId="14" fillId="0" borderId="88" xfId="0" applyNumberFormat="1" applyFont="1" applyFill="1" applyBorder="1" applyAlignment="1" applyProtection="1">
      <alignment horizontal="center" vertical="center"/>
      <protection/>
    </xf>
    <xf numFmtId="0" fontId="13" fillId="0" borderId="176" xfId="0" applyNumberFormat="1" applyFont="1" applyFill="1" applyBorder="1" applyAlignment="1" applyProtection="1">
      <alignment horizontal="center" vertical="center"/>
      <protection/>
    </xf>
    <xf numFmtId="0" fontId="13" fillId="0" borderId="178" xfId="0" applyNumberFormat="1" applyFont="1" applyFill="1" applyBorder="1" applyAlignment="1" applyProtection="1">
      <alignment horizontal="center" vertical="center"/>
      <protection/>
    </xf>
    <xf numFmtId="0" fontId="14" fillId="0" borderId="179" xfId="0" applyNumberFormat="1" applyFont="1" applyFill="1" applyBorder="1" applyAlignment="1" applyProtection="1">
      <alignment vertical="center"/>
      <protection/>
    </xf>
    <xf numFmtId="0" fontId="14" fillId="0" borderId="63" xfId="0" applyNumberFormat="1" applyFont="1" applyFill="1" applyBorder="1" applyAlignment="1" applyProtection="1">
      <alignment vertical="center"/>
      <protection/>
    </xf>
    <xf numFmtId="0" fontId="91" fillId="0" borderId="63" xfId="0" applyNumberFormat="1" applyFont="1" applyFill="1" applyBorder="1" applyAlignment="1" applyProtection="1">
      <alignment vertical="center"/>
      <protection/>
    </xf>
    <xf numFmtId="0" fontId="14" fillId="0" borderId="45" xfId="0" applyNumberFormat="1" applyFont="1" applyFill="1" applyBorder="1" applyAlignment="1" applyProtection="1">
      <alignment horizontal="center" vertical="center"/>
      <protection/>
    </xf>
    <xf numFmtId="0" fontId="0" fillId="0" borderId="44" xfId="0" applyBorder="1" applyAlignment="1">
      <alignment/>
    </xf>
    <xf numFmtId="0" fontId="0" fillId="0" borderId="32" xfId="0" applyBorder="1" applyAlignment="1">
      <alignment/>
    </xf>
    <xf numFmtId="0" fontId="9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0" fontId="13" fillId="0" borderId="180" xfId="0" applyNumberFormat="1" applyFont="1" applyFill="1" applyBorder="1" applyAlignment="1" applyProtection="1">
      <alignment horizontal="center" vertical="center"/>
      <protection/>
    </xf>
    <xf numFmtId="0" fontId="47" fillId="0" borderId="181" xfId="0" applyFont="1" applyFill="1" applyBorder="1" applyAlignment="1">
      <alignment horizontal="center"/>
    </xf>
    <xf numFmtId="0" fontId="47" fillId="0" borderId="181" xfId="0" applyFont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140" xfId="0" applyBorder="1" applyAlignment="1">
      <alignment/>
    </xf>
    <xf numFmtId="0" fontId="23" fillId="0" borderId="72" xfId="0" applyNumberFormat="1" applyFont="1" applyFill="1" applyBorder="1" applyAlignment="1" applyProtection="1">
      <alignment horizontal="center" vertical="center"/>
      <protection/>
    </xf>
    <xf numFmtId="0" fontId="23" fillId="0" borderId="182" xfId="0" applyNumberFormat="1" applyFont="1" applyFill="1" applyBorder="1" applyAlignment="1" applyProtection="1">
      <alignment horizontal="center" vertical="center"/>
      <protection/>
    </xf>
    <xf numFmtId="0" fontId="23" fillId="0" borderId="183" xfId="0" applyNumberFormat="1" applyFont="1" applyFill="1" applyBorder="1" applyAlignment="1" applyProtection="1">
      <alignment horizontal="center" vertical="center"/>
      <protection/>
    </xf>
    <xf numFmtId="0" fontId="23" fillId="0" borderId="184" xfId="0" applyNumberFormat="1" applyFont="1" applyFill="1" applyBorder="1" applyAlignment="1" applyProtection="1">
      <alignment horizontal="center" vertical="center"/>
      <protection/>
    </xf>
    <xf numFmtId="0" fontId="23" fillId="0" borderId="185" xfId="0" applyNumberFormat="1" applyFont="1" applyFill="1" applyBorder="1" applyAlignment="1" applyProtection="1">
      <alignment horizontal="center" vertical="center"/>
      <protection/>
    </xf>
    <xf numFmtId="0" fontId="15" fillId="0" borderId="72" xfId="0" applyNumberFormat="1" applyFont="1" applyFill="1" applyBorder="1" applyAlignment="1" applyProtection="1">
      <alignment horizontal="center" vertical="center"/>
      <protection/>
    </xf>
    <xf numFmtId="0" fontId="23" fillId="0" borderId="72" xfId="0" applyFont="1" applyFill="1" applyBorder="1" applyAlignment="1" applyProtection="1">
      <alignment horizontal="left" vertical="center" wrapText="1"/>
      <protection/>
    </xf>
    <xf numFmtId="0" fontId="44" fillId="0" borderId="72" xfId="0" applyFont="1" applyFill="1" applyBorder="1" applyAlignment="1">
      <alignment horizontal="left" vertical="center" wrapText="1"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72" xfId="0" applyFont="1" applyFill="1" applyBorder="1" applyAlignment="1" applyProtection="1">
      <alignment horizontal="center" vertical="center" wrapText="1"/>
      <protection/>
    </xf>
    <xf numFmtId="0" fontId="23" fillId="0" borderId="186" xfId="0" applyNumberFormat="1" applyFont="1" applyFill="1" applyBorder="1" applyAlignment="1" applyProtection="1">
      <alignment horizontal="center" vertical="center"/>
      <protection/>
    </xf>
    <xf numFmtId="0" fontId="23" fillId="0" borderId="187" xfId="0" applyNumberFormat="1" applyFont="1" applyFill="1" applyBorder="1" applyAlignment="1" applyProtection="1">
      <alignment horizontal="center" vertical="center"/>
      <protection/>
    </xf>
    <xf numFmtId="0" fontId="23" fillId="0" borderId="188" xfId="0" applyNumberFormat="1" applyFont="1" applyFill="1" applyBorder="1" applyAlignment="1" applyProtection="1">
      <alignment horizontal="center" vertical="center"/>
      <protection/>
    </xf>
    <xf numFmtId="0" fontId="23" fillId="0" borderId="171" xfId="0" applyNumberFormat="1" applyFont="1" applyFill="1" applyBorder="1" applyAlignment="1" applyProtection="1">
      <alignment horizontal="center" vertical="center"/>
      <protection/>
    </xf>
    <xf numFmtId="0" fontId="23" fillId="0" borderId="172" xfId="0" applyNumberFormat="1" applyFont="1" applyFill="1" applyBorder="1" applyAlignment="1" applyProtection="1">
      <alignment horizontal="center" vertical="center"/>
      <protection/>
    </xf>
    <xf numFmtId="0" fontId="23" fillId="0" borderId="189" xfId="0" applyNumberFormat="1" applyFont="1" applyFill="1" applyBorder="1" applyAlignment="1" applyProtection="1">
      <alignment horizontal="center" vertical="center"/>
      <protection/>
    </xf>
    <xf numFmtId="0" fontId="23" fillId="0" borderId="190" xfId="0" applyNumberFormat="1" applyFont="1" applyFill="1" applyBorder="1" applyAlignment="1" applyProtection="1">
      <alignment horizontal="center" vertical="center"/>
      <protection/>
    </xf>
    <xf numFmtId="0" fontId="23" fillId="0" borderId="182" xfId="0" applyFont="1" applyFill="1" applyBorder="1" applyAlignment="1" applyProtection="1">
      <alignment horizontal="left" vertical="center" wrapText="1"/>
      <protection/>
    </xf>
    <xf numFmtId="0" fontId="44" fillId="0" borderId="182" xfId="0" applyFont="1" applyFill="1" applyBorder="1" applyAlignment="1">
      <alignment horizontal="left" vertical="center" wrapText="1"/>
    </xf>
    <xf numFmtId="0" fontId="44" fillId="0" borderId="183" xfId="0" applyFont="1" applyFill="1" applyBorder="1" applyAlignment="1">
      <alignment horizontal="left" vertical="center" wrapText="1"/>
    </xf>
    <xf numFmtId="0" fontId="23" fillId="0" borderId="186" xfId="0" applyFont="1" applyFill="1" applyBorder="1" applyAlignment="1" applyProtection="1">
      <alignment horizontal="center" vertical="center" wrapText="1"/>
      <protection/>
    </xf>
    <xf numFmtId="0" fontId="23" fillId="0" borderId="182" xfId="0" applyFont="1" applyFill="1" applyBorder="1" applyAlignment="1" applyProtection="1">
      <alignment horizontal="center" vertical="center" wrapText="1"/>
      <protection/>
    </xf>
    <xf numFmtId="0" fontId="23" fillId="0" borderId="187" xfId="0" applyFont="1" applyFill="1" applyBorder="1" applyAlignment="1" applyProtection="1">
      <alignment horizontal="center" vertical="center" wrapText="1"/>
      <protection/>
    </xf>
    <xf numFmtId="0" fontId="15" fillId="0" borderId="186" xfId="0" applyNumberFormat="1" applyFont="1" applyFill="1" applyBorder="1" applyAlignment="1" applyProtection="1">
      <alignment horizontal="center" vertical="center"/>
      <protection/>
    </xf>
    <xf numFmtId="0" fontId="15" fillId="0" borderId="187" xfId="0" applyNumberFormat="1" applyFont="1" applyFill="1" applyBorder="1" applyAlignment="1" applyProtection="1">
      <alignment horizontal="center" vertical="center"/>
      <protection/>
    </xf>
    <xf numFmtId="0" fontId="23" fillId="0" borderId="191" xfId="0" applyNumberFormat="1" applyFont="1" applyFill="1" applyBorder="1" applyAlignment="1" applyProtection="1">
      <alignment horizontal="center" vertical="center"/>
      <protection/>
    </xf>
    <xf numFmtId="0" fontId="23" fillId="0" borderId="125" xfId="0" applyNumberFormat="1" applyFont="1" applyFill="1" applyBorder="1" applyAlignment="1" applyProtection="1">
      <alignment horizontal="center" vertical="center"/>
      <protection/>
    </xf>
    <xf numFmtId="0" fontId="23" fillId="0" borderId="125" xfId="0" applyFont="1" applyFill="1" applyBorder="1" applyAlignment="1" applyProtection="1">
      <alignment horizontal="left" vertical="center" wrapText="1"/>
      <protection/>
    </xf>
    <xf numFmtId="0" fontId="44" fillId="0" borderId="70" xfId="0" applyFont="1" applyFill="1" applyBorder="1" applyAlignment="1">
      <alignment horizontal="left" vertical="center" wrapText="1"/>
    </xf>
    <xf numFmtId="0" fontId="44" fillId="0" borderId="192" xfId="0" applyFont="1" applyFill="1" applyBorder="1" applyAlignment="1">
      <alignment horizontal="left" vertical="center" wrapText="1"/>
    </xf>
    <xf numFmtId="0" fontId="23" fillId="0" borderId="125" xfId="0" applyFont="1" applyFill="1" applyBorder="1" applyAlignment="1" applyProtection="1">
      <alignment horizontal="center" vertical="center" wrapText="1"/>
      <protection/>
    </xf>
    <xf numFmtId="0" fontId="23" fillId="0" borderId="70" xfId="0" applyFont="1" applyFill="1" applyBorder="1" applyAlignment="1" applyProtection="1">
      <alignment horizontal="center" vertical="center" wrapText="1"/>
      <protection/>
    </xf>
    <xf numFmtId="0" fontId="23" fillId="0" borderId="191" xfId="0" applyFont="1" applyFill="1" applyBorder="1" applyAlignment="1" applyProtection="1">
      <alignment horizontal="center" vertical="center" wrapText="1"/>
      <protection/>
    </xf>
    <xf numFmtId="0" fontId="15" fillId="0" borderId="156" xfId="0" applyNumberFormat="1" applyFont="1" applyFill="1" applyBorder="1" applyAlignment="1" applyProtection="1">
      <alignment horizontal="center" vertical="center"/>
      <protection/>
    </xf>
    <xf numFmtId="0" fontId="15" fillId="0" borderId="191" xfId="0" applyNumberFormat="1" applyFont="1" applyFill="1" applyBorder="1" applyAlignment="1" applyProtection="1">
      <alignment horizontal="center" vertical="center"/>
      <protection/>
    </xf>
    <xf numFmtId="0" fontId="23" fillId="0" borderId="193" xfId="0" applyFont="1" applyFill="1" applyBorder="1" applyAlignment="1" applyProtection="1">
      <alignment horizontal="left" vertical="center" wrapText="1"/>
      <protection/>
    </xf>
    <xf numFmtId="0" fontId="44" fillId="0" borderId="194" xfId="0" applyFont="1" applyFill="1" applyBorder="1" applyAlignment="1">
      <alignment horizontal="left" vertical="center" wrapText="1"/>
    </xf>
    <xf numFmtId="0" fontId="44" fillId="0" borderId="195" xfId="0" applyFont="1" applyFill="1" applyBorder="1" applyAlignment="1">
      <alignment horizontal="left" vertical="center" wrapText="1"/>
    </xf>
    <xf numFmtId="0" fontId="23" fillId="0" borderId="196" xfId="0" applyNumberFormat="1" applyFont="1" applyFill="1" applyBorder="1" applyAlignment="1" applyProtection="1">
      <alignment horizontal="center" vertical="center"/>
      <protection/>
    </xf>
    <xf numFmtId="0" fontId="23" fillId="0" borderId="34" xfId="0" applyNumberFormat="1" applyFont="1" applyFill="1" applyBorder="1" applyAlignment="1" applyProtection="1">
      <alignment horizontal="center" vertical="center"/>
      <protection/>
    </xf>
    <xf numFmtId="0" fontId="23" fillId="0" borderId="62" xfId="0" applyNumberFormat="1" applyFont="1" applyFill="1" applyBorder="1" applyAlignment="1" applyProtection="1">
      <alignment horizontal="center" vertical="center"/>
      <protection/>
    </xf>
    <xf numFmtId="0" fontId="23" fillId="0" borderId="197" xfId="0" applyNumberFormat="1" applyFont="1" applyFill="1" applyBorder="1" applyAlignment="1" applyProtection="1">
      <alignment horizontal="center" vertical="center"/>
      <protection/>
    </xf>
    <xf numFmtId="0" fontId="23" fillId="0" borderId="198" xfId="0" applyNumberFormat="1" applyFont="1" applyFill="1" applyBorder="1" applyAlignment="1" applyProtection="1">
      <alignment horizontal="center" vertical="center"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99" xfId="0" applyNumberFormat="1" applyFont="1" applyFill="1" applyBorder="1" applyAlignment="1" applyProtection="1">
      <alignment horizontal="center" vertical="center"/>
      <protection/>
    </xf>
    <xf numFmtId="0" fontId="23" fillId="0" borderId="136" xfId="0" applyNumberFormat="1" applyFont="1" applyFill="1" applyBorder="1" applyAlignment="1" applyProtection="1">
      <alignment horizontal="center" vertical="center"/>
      <protection/>
    </xf>
    <xf numFmtId="0" fontId="23" fillId="0" borderId="94" xfId="0" applyNumberFormat="1" applyFont="1" applyFill="1" applyBorder="1" applyAlignment="1" applyProtection="1">
      <alignment horizontal="center" vertical="center"/>
      <protection/>
    </xf>
    <xf numFmtId="0" fontId="23" fillId="0" borderId="63" xfId="0" applyNumberFormat="1" applyFont="1" applyFill="1" applyBorder="1" applyAlignment="1" applyProtection="1">
      <alignment horizontal="center" vertical="center"/>
      <protection/>
    </xf>
    <xf numFmtId="0" fontId="23" fillId="0" borderId="200" xfId="0" applyNumberFormat="1" applyFont="1" applyFill="1" applyBorder="1" applyAlignment="1" applyProtection="1">
      <alignment horizontal="center" vertical="center"/>
      <protection/>
    </xf>
    <xf numFmtId="0" fontId="23" fillId="0" borderId="201" xfId="0" applyNumberFormat="1" applyFont="1" applyFill="1" applyBorder="1" applyAlignment="1" applyProtection="1">
      <alignment horizontal="center" vertical="center"/>
      <protection/>
    </xf>
    <xf numFmtId="0" fontId="23" fillId="0" borderId="202" xfId="0" applyFont="1" applyFill="1" applyBorder="1" applyAlignment="1" applyProtection="1">
      <alignment horizontal="left" vertical="center" wrapText="1"/>
      <protection/>
    </xf>
    <xf numFmtId="0" fontId="44" fillId="0" borderId="128" xfId="0" applyFont="1" applyFill="1" applyBorder="1" applyAlignment="1">
      <alignment horizontal="left" vertical="center" wrapText="1"/>
    </xf>
    <xf numFmtId="0" fontId="23" fillId="0" borderId="203" xfId="0" applyFont="1" applyFill="1" applyBorder="1" applyAlignment="1" applyProtection="1">
      <alignment horizontal="left" vertical="center" wrapText="1"/>
      <protection/>
    </xf>
    <xf numFmtId="0" fontId="44" fillId="0" borderId="204" xfId="0" applyFont="1" applyFill="1" applyBorder="1" applyAlignment="1">
      <alignment horizontal="left" vertical="center" wrapText="1"/>
    </xf>
    <xf numFmtId="0" fontId="44" fillId="0" borderId="205" xfId="0" applyFont="1" applyFill="1" applyBorder="1" applyAlignment="1">
      <alignment horizontal="left" vertical="center" wrapText="1"/>
    </xf>
    <xf numFmtId="0" fontId="23" fillId="0" borderId="174" xfId="0" applyFont="1" applyFill="1" applyBorder="1" applyAlignment="1" applyProtection="1">
      <alignment horizontal="center" vertical="center" wrapText="1"/>
      <protection/>
    </xf>
    <xf numFmtId="0" fontId="51" fillId="0" borderId="206" xfId="0" applyFont="1" applyFill="1" applyBorder="1" applyAlignment="1">
      <alignment horizontal="center"/>
    </xf>
    <xf numFmtId="0" fontId="51" fillId="0" borderId="124" xfId="0" applyFont="1" applyFill="1" applyBorder="1" applyAlignment="1">
      <alignment horizontal="center"/>
    </xf>
    <xf numFmtId="0" fontId="50" fillId="0" borderId="206" xfId="0" applyFont="1" applyFill="1" applyBorder="1" applyAlignment="1">
      <alignment horizontal="center"/>
    </xf>
    <xf numFmtId="0" fontId="50" fillId="0" borderId="124" xfId="0" applyFont="1" applyFill="1" applyBorder="1" applyAlignment="1">
      <alignment horizontal="center"/>
    </xf>
    <xf numFmtId="0" fontId="51" fillId="0" borderId="206" xfId="0" applyFont="1" applyFill="1" applyBorder="1" applyAlignment="1">
      <alignment horizontal="right"/>
    </xf>
    <xf numFmtId="0" fontId="51" fillId="0" borderId="207" xfId="0" applyFont="1" applyFill="1" applyBorder="1" applyAlignment="1">
      <alignment horizontal="right"/>
    </xf>
    <xf numFmtId="0" fontId="51" fillId="0" borderId="124" xfId="0" applyFont="1" applyFill="1" applyBorder="1" applyAlignment="1">
      <alignment horizontal="right"/>
    </xf>
    <xf numFmtId="0" fontId="51" fillId="0" borderId="166" xfId="0" applyFont="1" applyFill="1" applyBorder="1" applyAlignment="1">
      <alignment horizontal="center"/>
    </xf>
    <xf numFmtId="0" fontId="23" fillId="0" borderId="41" xfId="0" applyNumberFormat="1" applyFont="1" applyFill="1" applyBorder="1" applyAlignment="1" applyProtection="1">
      <alignment horizontal="center" vertical="center"/>
      <protection/>
    </xf>
    <xf numFmtId="0" fontId="23" fillId="0" borderId="208" xfId="0" applyNumberFormat="1" applyFont="1" applyFill="1" applyBorder="1" applyAlignment="1" applyProtection="1">
      <alignment horizontal="center" vertical="center"/>
      <protection/>
    </xf>
    <xf numFmtId="0" fontId="23" fillId="0" borderId="209" xfId="0" applyNumberFormat="1" applyFont="1" applyFill="1" applyBorder="1" applyAlignment="1" applyProtection="1">
      <alignment horizontal="center" vertical="center"/>
      <protection/>
    </xf>
    <xf numFmtId="0" fontId="9" fillId="0" borderId="210" xfId="0" applyFont="1" applyFill="1" applyBorder="1" applyAlignment="1">
      <alignment horizontal="left"/>
    </xf>
    <xf numFmtId="0" fontId="0" fillId="0" borderId="65" xfId="0" applyFill="1" applyBorder="1" applyAlignment="1">
      <alignment horizontal="left"/>
    </xf>
    <xf numFmtId="0" fontId="0" fillId="0" borderId="211" xfId="0" applyFill="1" applyBorder="1" applyAlignment="1">
      <alignment horizontal="left"/>
    </xf>
    <xf numFmtId="0" fontId="0" fillId="0" borderId="206" xfId="0" applyFill="1" applyBorder="1" applyAlignment="1">
      <alignment horizontal="center"/>
    </xf>
    <xf numFmtId="0" fontId="0" fillId="0" borderId="124" xfId="0" applyFill="1" applyBorder="1" applyAlignment="1">
      <alignment horizontal="center"/>
    </xf>
    <xf numFmtId="0" fontId="23" fillId="0" borderId="42" xfId="0" applyNumberFormat="1" applyFont="1" applyFill="1" applyBorder="1" applyAlignment="1" applyProtection="1">
      <alignment horizontal="center" vertical="center"/>
      <protection/>
    </xf>
    <xf numFmtId="0" fontId="15" fillId="0" borderId="41" xfId="0" applyNumberFormat="1" applyFont="1" applyFill="1" applyBorder="1" applyAlignment="1" applyProtection="1">
      <alignment horizontal="center" vertical="center"/>
      <protection/>
    </xf>
    <xf numFmtId="0" fontId="15" fillId="0" borderId="42" xfId="0" applyNumberFormat="1" applyFont="1" applyFill="1" applyBorder="1" applyAlignment="1" applyProtection="1">
      <alignment horizontal="center" vertical="center"/>
      <protection/>
    </xf>
    <xf numFmtId="0" fontId="23" fillId="0" borderId="88" xfId="0" applyNumberFormat="1" applyFont="1" applyFill="1" applyBorder="1" applyAlignment="1" applyProtection="1">
      <alignment horizontal="center" vertical="center"/>
      <protection/>
    </xf>
    <xf numFmtId="0" fontId="23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212" xfId="0" applyFont="1" applyFill="1" applyBorder="1" applyAlignment="1" applyProtection="1">
      <alignment horizontal="left" vertical="center" wrapText="1"/>
      <protection/>
    </xf>
    <xf numFmtId="0" fontId="23" fillId="0" borderId="15" xfId="0" applyFont="1" applyFill="1" applyBorder="1" applyAlignment="1" applyProtection="1">
      <alignment horizontal="left" vertical="center" wrapText="1"/>
      <protection/>
    </xf>
    <xf numFmtId="0" fontId="23" fillId="0" borderId="213" xfId="0" applyFont="1" applyFill="1" applyBorder="1" applyAlignment="1" applyProtection="1">
      <alignment horizontal="left" vertical="center" wrapText="1"/>
      <protection/>
    </xf>
    <xf numFmtId="0" fontId="23" fillId="0" borderId="214" xfId="0" applyFont="1" applyFill="1" applyBorder="1" applyAlignment="1" applyProtection="1">
      <alignment horizontal="center" vertical="center" wrapText="1"/>
      <protection/>
    </xf>
    <xf numFmtId="0" fontId="23" fillId="0" borderId="208" xfId="0" applyFont="1" applyFill="1" applyBorder="1" applyAlignment="1" applyProtection="1">
      <alignment horizontal="center" vertical="center" wrapText="1"/>
      <protection/>
    </xf>
    <xf numFmtId="0" fontId="15" fillId="0" borderId="209" xfId="0" applyNumberFormat="1" applyFont="1" applyFill="1" applyBorder="1" applyAlignment="1" applyProtection="1">
      <alignment horizontal="center" vertical="center"/>
      <protection/>
    </xf>
    <xf numFmtId="0" fontId="15" fillId="0" borderId="208" xfId="0" applyNumberFormat="1" applyFont="1" applyFill="1" applyBorder="1" applyAlignment="1" applyProtection="1">
      <alignment horizontal="center" vertical="center"/>
      <protection/>
    </xf>
    <xf numFmtId="0" fontId="23" fillId="0" borderId="84" xfId="0" applyNumberFormat="1" applyFont="1" applyFill="1" applyBorder="1" applyAlignment="1" applyProtection="1">
      <alignment horizontal="center" vertical="center"/>
      <protection/>
    </xf>
    <xf numFmtId="0" fontId="15" fillId="0" borderId="87" xfId="0" applyNumberFormat="1" applyFont="1" applyFill="1" applyBorder="1" applyAlignment="1" applyProtection="1">
      <alignment horizontal="center" vertical="center"/>
      <protection/>
    </xf>
    <xf numFmtId="0" fontId="15" fillId="0" borderId="89" xfId="0" applyNumberFormat="1" applyFont="1" applyFill="1" applyBorder="1" applyAlignment="1" applyProtection="1">
      <alignment horizontal="center" vertical="center"/>
      <protection/>
    </xf>
    <xf numFmtId="0" fontId="23" fillId="0" borderId="89" xfId="0" applyNumberFormat="1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0" fontId="44" fillId="0" borderId="17" xfId="0" applyFont="1" applyFill="1" applyBorder="1" applyAlignment="1">
      <alignment horizontal="left" vertical="center" wrapText="1"/>
    </xf>
    <xf numFmtId="0" fontId="44" fillId="0" borderId="84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84" xfId="0" applyFont="1" applyFill="1" applyBorder="1" applyAlignment="1" applyProtection="1">
      <alignment horizontal="center" vertical="center" wrapText="1"/>
      <protection/>
    </xf>
    <xf numFmtId="0" fontId="15" fillId="0" borderId="84" xfId="0" applyNumberFormat="1" applyFont="1" applyFill="1" applyBorder="1" applyAlignment="1" applyProtection="1">
      <alignment horizontal="center" vertical="center"/>
      <protection/>
    </xf>
    <xf numFmtId="0" fontId="15" fillId="0" borderId="136" xfId="0" applyNumberFormat="1" applyFont="1" applyFill="1" applyBorder="1" applyAlignment="1" applyProtection="1">
      <alignment horizontal="center" vertical="center"/>
      <protection/>
    </xf>
    <xf numFmtId="0" fontId="15" fillId="0" borderId="62" xfId="0" applyNumberFormat="1" applyFont="1" applyFill="1" applyBorder="1" applyAlignment="1" applyProtection="1">
      <alignment horizontal="center" vertical="center"/>
      <protection/>
    </xf>
    <xf numFmtId="0" fontId="23" fillId="0" borderId="87" xfId="0" applyNumberFormat="1" applyFont="1" applyFill="1" applyBorder="1" applyAlignment="1" applyProtection="1">
      <alignment horizontal="center" vertical="center"/>
      <protection/>
    </xf>
    <xf numFmtId="0" fontId="23" fillId="0" borderId="146" xfId="0" applyNumberFormat="1" applyFont="1" applyFill="1" applyBorder="1" applyAlignment="1" applyProtection="1">
      <alignment horizontal="center" vertical="center"/>
      <protection/>
    </xf>
    <xf numFmtId="0" fontId="23" fillId="0" borderId="215" xfId="0" applyNumberFormat="1" applyFont="1" applyFill="1" applyBorder="1" applyAlignment="1" applyProtection="1">
      <alignment horizontal="center" vertical="center"/>
      <protection/>
    </xf>
    <xf numFmtId="0" fontId="23" fillId="0" borderId="142" xfId="0" applyNumberFormat="1" applyFont="1" applyFill="1" applyBorder="1" applyAlignment="1" applyProtection="1">
      <alignment horizontal="center" vertical="center"/>
      <protection/>
    </xf>
    <xf numFmtId="0" fontId="23" fillId="0" borderId="216" xfId="0" applyNumberFormat="1" applyFont="1" applyFill="1" applyBorder="1" applyAlignment="1" applyProtection="1">
      <alignment horizontal="center" vertical="center"/>
      <protection/>
    </xf>
    <xf numFmtId="0" fontId="23" fillId="0" borderId="63" xfId="0" applyFont="1" applyFill="1" applyBorder="1" applyAlignment="1" applyProtection="1">
      <alignment horizontal="left" vertical="center" wrapText="1"/>
      <protection/>
    </xf>
    <xf numFmtId="0" fontId="44" fillId="0" borderId="63" xfId="0" applyFont="1" applyFill="1" applyBorder="1" applyAlignment="1">
      <alignment horizontal="left" vertical="center" wrapText="1"/>
    </xf>
    <xf numFmtId="0" fontId="44" fillId="0" borderId="62" xfId="0" applyFont="1" applyFill="1" applyBorder="1" applyAlignment="1">
      <alignment horizontal="left" vertical="center" wrapText="1"/>
    </xf>
    <xf numFmtId="0" fontId="23" fillId="0" borderId="63" xfId="0" applyFont="1" applyFill="1" applyBorder="1" applyAlignment="1" applyProtection="1">
      <alignment horizontal="center" vertical="center" wrapText="1"/>
      <protection/>
    </xf>
    <xf numFmtId="0" fontId="23" fillId="0" borderId="62" xfId="0" applyFont="1" applyFill="1" applyBorder="1" applyAlignment="1" applyProtection="1">
      <alignment horizontal="center" vertical="center" wrapText="1"/>
      <protection/>
    </xf>
    <xf numFmtId="0" fontId="23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55" xfId="0" applyNumberFormat="1" applyFont="1" applyFill="1" applyBorder="1" applyAlignment="1" applyProtection="1">
      <alignment horizontal="center" vertical="center"/>
      <protection/>
    </xf>
    <xf numFmtId="0" fontId="23" fillId="0" borderId="138" xfId="0" applyNumberFormat="1" applyFont="1" applyFill="1" applyBorder="1" applyAlignment="1" applyProtection="1">
      <alignment horizontal="center" vertical="center"/>
      <protection/>
    </xf>
    <xf numFmtId="0" fontId="23" fillId="0" borderId="147" xfId="0" applyNumberFormat="1" applyFont="1" applyFill="1" applyBorder="1" applyAlignment="1" applyProtection="1">
      <alignment horizontal="center" vertical="center"/>
      <protection/>
    </xf>
    <xf numFmtId="0" fontId="23" fillId="0" borderId="217" xfId="0" applyNumberFormat="1" applyFont="1" applyFill="1" applyBorder="1" applyAlignment="1" applyProtection="1">
      <alignment horizontal="center" vertical="center"/>
      <protection/>
    </xf>
    <xf numFmtId="0" fontId="15" fillId="0" borderId="146" xfId="0" applyNumberFormat="1" applyFont="1" applyFill="1" applyBorder="1" applyAlignment="1" applyProtection="1">
      <alignment horizontal="center" vertical="center"/>
      <protection/>
    </xf>
    <xf numFmtId="0" fontId="15" fillId="0" borderId="217" xfId="0" applyNumberFormat="1" applyFont="1" applyFill="1" applyBorder="1" applyAlignment="1" applyProtection="1">
      <alignment horizontal="center" vertical="center"/>
      <protection/>
    </xf>
    <xf numFmtId="0" fontId="23" fillId="0" borderId="79" xfId="0" applyNumberFormat="1" applyFont="1" applyFill="1" applyBorder="1" applyAlignment="1" applyProtection="1">
      <alignment horizontal="center" vertical="center"/>
      <protection/>
    </xf>
    <xf numFmtId="0" fontId="48" fillId="0" borderId="58" xfId="0" applyNumberFormat="1" applyFont="1" applyFill="1" applyBorder="1" applyAlignment="1" applyProtection="1">
      <alignment horizontal="center" vertical="center"/>
      <protection/>
    </xf>
    <xf numFmtId="0" fontId="48" fillId="0" borderId="81" xfId="0" applyNumberFormat="1" applyFont="1" applyFill="1" applyBorder="1" applyAlignment="1" applyProtection="1">
      <alignment horizontal="center" vertical="center"/>
      <protection/>
    </xf>
    <xf numFmtId="0" fontId="40" fillId="0" borderId="181" xfId="0" applyFont="1" applyFill="1" applyBorder="1" applyAlignment="1">
      <alignment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23" fillId="0" borderId="138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138" xfId="0" applyFont="1" applyFill="1" applyBorder="1" applyAlignment="1" applyProtection="1">
      <alignment horizontal="center" vertical="center" wrapText="1"/>
      <protection/>
    </xf>
    <xf numFmtId="0" fontId="15" fillId="0" borderId="137" xfId="0" applyNumberFormat="1" applyFont="1" applyFill="1" applyBorder="1" applyAlignment="1" applyProtection="1">
      <alignment horizontal="center" vertical="center"/>
      <protection/>
    </xf>
    <xf numFmtId="0" fontId="15" fillId="0" borderId="138" xfId="0" applyNumberFormat="1" applyFont="1" applyFill="1" applyBorder="1" applyAlignment="1" applyProtection="1">
      <alignment horizontal="center" vertical="center"/>
      <protection/>
    </xf>
    <xf numFmtId="0" fontId="23" fillId="0" borderId="137" xfId="0" applyNumberFormat="1" applyFont="1" applyFill="1" applyBorder="1" applyAlignment="1" applyProtection="1">
      <alignment horizontal="center" vertical="center"/>
      <protection/>
    </xf>
    <xf numFmtId="0" fontId="23" fillId="0" borderId="56" xfId="0" applyNumberFormat="1" applyFont="1" applyFill="1" applyBorder="1" applyAlignment="1" applyProtection="1">
      <alignment horizontal="center" vertical="center"/>
      <protection/>
    </xf>
    <xf numFmtId="0" fontId="23" fillId="0" borderId="218" xfId="0" applyNumberFormat="1" applyFont="1" applyFill="1" applyBorder="1" applyAlignment="1" applyProtection="1">
      <alignment horizontal="center" vertical="center"/>
      <protection/>
    </xf>
    <xf numFmtId="0" fontId="15" fillId="0" borderId="58" xfId="0" applyNumberFormat="1" applyFont="1" applyFill="1" applyBorder="1" applyAlignment="1" applyProtection="1">
      <alignment horizontal="center" vertical="center"/>
      <protection/>
    </xf>
    <xf numFmtId="0" fontId="15" fillId="0" borderId="219" xfId="0" applyNumberFormat="1" applyFont="1" applyFill="1" applyBorder="1" applyAlignment="1" applyProtection="1">
      <alignment horizontal="center" vertical="center"/>
      <protection/>
    </xf>
    <xf numFmtId="0" fontId="15" fillId="0" borderId="141" xfId="0" applyNumberFormat="1" applyFont="1" applyFill="1" applyBorder="1" applyAlignment="1" applyProtection="1">
      <alignment horizontal="center" vertical="center"/>
      <protection/>
    </xf>
    <xf numFmtId="0" fontId="15" fillId="0" borderId="81" xfId="0" applyNumberFormat="1" applyFont="1" applyFill="1" applyBorder="1" applyAlignment="1" applyProtection="1">
      <alignment horizontal="center" vertical="center"/>
      <protection/>
    </xf>
    <xf numFmtId="192" fontId="15" fillId="0" borderId="58" xfId="0" applyNumberFormat="1" applyFont="1" applyFill="1" applyBorder="1" applyAlignment="1" applyProtection="1">
      <alignment horizontal="center" vertical="center"/>
      <protection/>
    </xf>
    <xf numFmtId="192" fontId="15" fillId="0" borderId="81" xfId="0" applyNumberFormat="1" applyFont="1" applyFill="1" applyBorder="1" applyAlignment="1" applyProtection="1">
      <alignment horizontal="center" vertical="center"/>
      <protection/>
    </xf>
    <xf numFmtId="0" fontId="15" fillId="0" borderId="34" xfId="0" applyNumberFormat="1" applyFont="1" applyFill="1" applyBorder="1" applyAlignment="1" applyProtection="1">
      <alignment horizontal="center" vertical="center"/>
      <protection/>
    </xf>
    <xf numFmtId="0" fontId="15" fillId="0" borderId="94" xfId="0" applyNumberFormat="1" applyFont="1" applyFill="1" applyBorder="1" applyAlignment="1" applyProtection="1">
      <alignment horizontal="center" vertical="center"/>
      <protection/>
    </xf>
    <xf numFmtId="0" fontId="23" fillId="0" borderId="63" xfId="0" applyFont="1" applyFill="1" applyBorder="1" applyAlignment="1" applyProtection="1">
      <alignment horizontal="left" vertical="center" wrapText="1"/>
      <protection/>
    </xf>
    <xf numFmtId="0" fontId="23" fillId="0" borderId="220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213" xfId="0" applyFont="1" applyFill="1" applyBorder="1" applyAlignment="1" applyProtection="1">
      <alignment horizontal="center" vertical="center" wrapText="1"/>
      <protection/>
    </xf>
    <xf numFmtId="0" fontId="15" fillId="0" borderId="221" xfId="0" applyNumberFormat="1" applyFont="1" applyFill="1" applyBorder="1" applyAlignment="1" applyProtection="1">
      <alignment horizontal="center" vertical="center"/>
      <protection/>
    </xf>
    <xf numFmtId="0" fontId="15" fillId="0" borderId="213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80" fillId="0" borderId="63" xfId="0" applyFont="1" applyFill="1" applyBorder="1" applyAlignment="1" applyProtection="1">
      <alignment horizontal="left" vertical="center" wrapText="1"/>
      <protection/>
    </xf>
    <xf numFmtId="0" fontId="80" fillId="0" borderId="63" xfId="0" applyFont="1" applyFill="1" applyBorder="1" applyAlignment="1" applyProtection="1">
      <alignment horizontal="left" vertical="center" wrapText="1"/>
      <protection/>
    </xf>
    <xf numFmtId="0" fontId="23" fillId="0" borderId="222" xfId="0" applyFont="1" applyFill="1" applyBorder="1" applyAlignment="1" applyProtection="1">
      <alignment horizontal="center" vertical="center" wrapText="1"/>
      <protection/>
    </xf>
    <xf numFmtId="0" fontId="51" fillId="0" borderId="63" xfId="0" applyFont="1" applyFill="1" applyBorder="1" applyAlignment="1">
      <alignment horizontal="left" vertical="center" wrapText="1"/>
    </xf>
    <xf numFmtId="0" fontId="51" fillId="0" borderId="63" xfId="0" applyFont="1" applyFill="1" applyBorder="1" applyAlignment="1">
      <alignment horizontal="left" vertical="center" wrapText="1"/>
    </xf>
    <xf numFmtId="0" fontId="23" fillId="0" borderId="223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99" xfId="0" applyFont="1" applyFill="1" applyBorder="1" applyAlignment="1" applyProtection="1">
      <alignment horizontal="center" vertical="center" wrapText="1"/>
      <protection/>
    </xf>
    <xf numFmtId="194" fontId="15" fillId="0" borderId="136" xfId="0" applyNumberFormat="1" applyFont="1" applyFill="1" applyBorder="1" applyAlignment="1" applyProtection="1">
      <alignment horizontal="center" vertical="center"/>
      <protection/>
    </xf>
    <xf numFmtId="194" fontId="15" fillId="0" borderId="62" xfId="0" applyNumberFormat="1" applyFont="1" applyFill="1" applyBorder="1" applyAlignment="1" applyProtection="1">
      <alignment horizontal="center" vertical="center"/>
      <protection/>
    </xf>
    <xf numFmtId="0" fontId="23" fillId="0" borderId="199" xfId="0" applyNumberFormat="1" applyFont="1" applyFill="1" applyBorder="1" applyAlignment="1" applyProtection="1">
      <alignment horizontal="center" vertical="center"/>
      <protection/>
    </xf>
    <xf numFmtId="0" fontId="44" fillId="0" borderId="63" xfId="0" applyFont="1" applyFill="1" applyBorder="1" applyAlignment="1">
      <alignment horizontal="center" vertical="center"/>
    </xf>
    <xf numFmtId="0" fontId="46" fillId="0" borderId="94" xfId="0" applyFont="1" applyFill="1" applyBorder="1" applyAlignment="1">
      <alignment horizontal="center" vertical="center"/>
    </xf>
    <xf numFmtId="0" fontId="44" fillId="0" borderId="63" xfId="0" applyFont="1" applyFill="1" applyBorder="1" applyAlignment="1">
      <alignment horizontal="center" vertical="center" wrapText="1"/>
    </xf>
    <xf numFmtId="0" fontId="44" fillId="0" borderId="62" xfId="0" applyFont="1" applyFill="1" applyBorder="1" applyAlignment="1">
      <alignment horizontal="center" vertical="center" wrapText="1"/>
    </xf>
    <xf numFmtId="0" fontId="44" fillId="0" borderId="62" xfId="0" applyFont="1" applyFill="1" applyBorder="1" applyAlignment="1">
      <alignment horizontal="center" vertical="center"/>
    </xf>
    <xf numFmtId="0" fontId="23" fillId="0" borderId="224" xfId="0" applyNumberFormat="1" applyFont="1" applyFill="1" applyBorder="1" applyAlignment="1" applyProtection="1">
      <alignment horizontal="center" vertical="center"/>
      <protection/>
    </xf>
    <xf numFmtId="0" fontId="44" fillId="0" borderId="94" xfId="0" applyFont="1" applyFill="1" applyBorder="1" applyAlignment="1">
      <alignment horizontal="center" vertical="center"/>
    </xf>
    <xf numFmtId="0" fontId="15" fillId="0" borderId="29" xfId="0" applyNumberFormat="1" applyFont="1" applyFill="1" applyBorder="1" applyAlignment="1" applyProtection="1">
      <alignment horizontal="center" vertical="center"/>
      <protection/>
    </xf>
    <xf numFmtId="0" fontId="15" fillId="0" borderId="224" xfId="0" applyNumberFormat="1" applyFont="1" applyFill="1" applyBorder="1" applyAlignment="1" applyProtection="1">
      <alignment horizontal="center" vertical="center"/>
      <protection/>
    </xf>
    <xf numFmtId="0" fontId="23" fillId="0" borderId="202" xfId="0" applyFont="1" applyFill="1" applyBorder="1" applyAlignment="1" applyProtection="1">
      <alignment horizontal="center" vertical="center" wrapText="1"/>
      <protection/>
    </xf>
    <xf numFmtId="0" fontId="15" fillId="0" borderId="142" xfId="0" applyNumberFormat="1" applyFont="1" applyFill="1" applyBorder="1" applyAlignment="1" applyProtection="1">
      <alignment horizontal="center" vertical="center"/>
      <protection/>
    </xf>
    <xf numFmtId="0" fontId="23" fillId="0" borderId="225" xfId="0" applyFont="1" applyFill="1" applyBorder="1" applyAlignment="1" applyProtection="1">
      <alignment horizontal="center" vertical="center" wrapText="1"/>
      <protection/>
    </xf>
    <xf numFmtId="0" fontId="23" fillId="0" borderId="226" xfId="0" applyFont="1" applyFill="1" applyBorder="1" applyAlignment="1" applyProtection="1">
      <alignment horizontal="center" vertical="center" wrapText="1"/>
      <protection/>
    </xf>
    <xf numFmtId="0" fontId="23" fillId="0" borderId="227" xfId="0" applyFont="1" applyFill="1" applyBorder="1" applyAlignment="1" applyProtection="1">
      <alignment horizontal="center" vertical="center" wrapText="1"/>
      <protection/>
    </xf>
    <xf numFmtId="0" fontId="50" fillId="0" borderId="140" xfId="0" applyFont="1" applyFill="1" applyBorder="1" applyAlignment="1">
      <alignment/>
    </xf>
    <xf numFmtId="0" fontId="50" fillId="0" borderId="228" xfId="0" applyFont="1" applyFill="1" applyBorder="1" applyAlignment="1">
      <alignment horizontal="center"/>
    </xf>
    <xf numFmtId="0" fontId="50" fillId="0" borderId="68" xfId="0" applyFont="1" applyFill="1" applyBorder="1" applyAlignment="1">
      <alignment horizontal="center"/>
    </xf>
    <xf numFmtId="0" fontId="44" fillId="0" borderId="139" xfId="0" applyFont="1" applyFill="1" applyBorder="1" applyAlignment="1">
      <alignment horizontal="center" textRotation="90" wrapText="1"/>
    </xf>
    <xf numFmtId="0" fontId="44" fillId="0" borderId="229" xfId="0" applyFont="1" applyFill="1" applyBorder="1" applyAlignment="1">
      <alignment horizontal="center" textRotation="90" wrapText="1"/>
    </xf>
    <xf numFmtId="0" fontId="52" fillId="0" borderId="139" xfId="0" applyFont="1" applyFill="1" applyBorder="1" applyAlignment="1">
      <alignment horizontal="center" textRotation="90"/>
    </xf>
    <xf numFmtId="0" fontId="52" fillId="0" borderId="229" xfId="0" applyFont="1" applyFill="1" applyBorder="1" applyAlignment="1">
      <alignment horizontal="center" textRotation="90"/>
    </xf>
    <xf numFmtId="0" fontId="0" fillId="0" borderId="230" xfId="0" applyFill="1" applyBorder="1" applyAlignment="1">
      <alignment horizontal="center" textRotation="90" wrapText="1"/>
    </xf>
    <xf numFmtId="0" fontId="44" fillId="0" borderId="231" xfId="0" applyFont="1" applyFill="1" applyBorder="1" applyAlignment="1">
      <alignment horizontal="center" textRotation="90"/>
    </xf>
    <xf numFmtId="0" fontId="44" fillId="0" borderId="230" xfId="0" applyFont="1" applyFill="1" applyBorder="1" applyAlignment="1">
      <alignment horizontal="center" textRotation="90"/>
    </xf>
    <xf numFmtId="0" fontId="0" fillId="0" borderId="230" xfId="0" applyFill="1" applyBorder="1" applyAlignment="1">
      <alignment textRotation="90"/>
    </xf>
    <xf numFmtId="0" fontId="44" fillId="0" borderId="231" xfId="0" applyFont="1" applyFill="1" applyBorder="1" applyAlignment="1">
      <alignment textRotation="90" wrapText="1"/>
    </xf>
    <xf numFmtId="0" fontId="44" fillId="0" borderId="229" xfId="0" applyFont="1" applyFill="1" applyBorder="1" applyAlignment="1">
      <alignment textRotation="90" wrapText="1"/>
    </xf>
    <xf numFmtId="0" fontId="44" fillId="0" borderId="230" xfId="0" applyFont="1" applyFill="1" applyBorder="1" applyAlignment="1">
      <alignment horizontal="center" textRotation="90" wrapText="1"/>
    </xf>
    <xf numFmtId="0" fontId="9" fillId="0" borderId="141" xfId="0" applyNumberFormat="1" applyFont="1" applyFill="1" applyBorder="1" applyAlignment="1" applyProtection="1">
      <alignment horizontal="center" vertical="center"/>
      <protection/>
    </xf>
    <xf numFmtId="0" fontId="9" fillId="0" borderId="65" xfId="0" applyNumberFormat="1" applyFont="1" applyFill="1" applyBorder="1" applyAlignment="1" applyProtection="1">
      <alignment horizontal="center" vertical="center"/>
      <protection/>
    </xf>
    <xf numFmtId="1" fontId="48" fillId="0" borderId="58" xfId="0" applyNumberFormat="1" applyFont="1" applyFill="1" applyBorder="1" applyAlignment="1" applyProtection="1">
      <alignment horizontal="center" vertical="center"/>
      <protection/>
    </xf>
    <xf numFmtId="1" fontId="48" fillId="0" borderId="81" xfId="0" applyNumberFormat="1" applyFont="1" applyFill="1" applyBorder="1" applyAlignment="1" applyProtection="1">
      <alignment horizontal="center" vertical="center"/>
      <protection/>
    </xf>
    <xf numFmtId="0" fontId="6" fillId="0" borderId="58" xfId="0" applyNumberFormat="1" applyFont="1" applyFill="1" applyBorder="1" applyAlignment="1" applyProtection="1">
      <alignment horizontal="center" vertical="center"/>
      <protection/>
    </xf>
    <xf numFmtId="0" fontId="6" fillId="0" borderId="219" xfId="0" applyNumberFormat="1" applyFont="1" applyFill="1" applyBorder="1" applyAlignment="1" applyProtection="1">
      <alignment horizontal="center" vertical="center"/>
      <protection/>
    </xf>
    <xf numFmtId="0" fontId="9" fillId="0" borderId="58" xfId="0" applyNumberFormat="1" applyFont="1" applyFill="1" applyBorder="1" applyAlignment="1" applyProtection="1">
      <alignment horizontal="center" vertical="center"/>
      <protection/>
    </xf>
    <xf numFmtId="0" fontId="9" fillId="0" borderId="219" xfId="0" applyNumberFormat="1" applyFont="1" applyFill="1" applyBorder="1" applyAlignment="1" applyProtection="1">
      <alignment horizontal="center" vertical="center"/>
      <protection/>
    </xf>
    <xf numFmtId="0" fontId="44" fillId="0" borderId="230" xfId="0" applyFont="1" applyFill="1" applyBorder="1" applyAlignment="1">
      <alignment textRotation="90" wrapText="1"/>
    </xf>
    <xf numFmtId="0" fontId="44" fillId="0" borderId="139" xfId="0" applyFont="1" applyFill="1" applyBorder="1" applyAlignment="1">
      <alignment textRotation="90" wrapText="1"/>
    </xf>
    <xf numFmtId="0" fontId="44" fillId="0" borderId="232" xfId="0" applyFont="1" applyFill="1" applyBorder="1" applyAlignment="1">
      <alignment textRotation="90" wrapText="1"/>
    </xf>
    <xf numFmtId="0" fontId="0" fillId="0" borderId="140" xfId="0" applyFill="1" applyBorder="1" applyAlignment="1">
      <alignment/>
    </xf>
    <xf numFmtId="0" fontId="80" fillId="0" borderId="12" xfId="0" applyNumberFormat="1" applyFont="1" applyFill="1" applyBorder="1" applyAlignment="1" applyProtection="1">
      <alignment horizontal="center" vertical="center"/>
      <protection/>
    </xf>
    <xf numFmtId="0" fontId="80" fillId="0" borderId="233" xfId="0" applyNumberFormat="1" applyFont="1" applyFill="1" applyBorder="1" applyAlignment="1" applyProtection="1">
      <alignment horizontal="center" vertical="center"/>
      <protection/>
    </xf>
    <xf numFmtId="0" fontId="9" fillId="0" borderId="85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192" fontId="15" fillId="0" borderId="219" xfId="0" applyNumberFormat="1" applyFont="1" applyFill="1" applyBorder="1" applyAlignment="1" applyProtection="1">
      <alignment horizontal="center" vertical="center"/>
      <protection/>
    </xf>
    <xf numFmtId="0" fontId="23" fillId="0" borderId="12" xfId="0" applyNumberFormat="1" applyFont="1" applyFill="1" applyBorder="1" applyAlignment="1" applyProtection="1">
      <alignment horizontal="center" vertical="center"/>
      <protection/>
    </xf>
    <xf numFmtId="0" fontId="23" fillId="0" borderId="234" xfId="0" applyNumberFormat="1" applyFont="1" applyFill="1" applyBorder="1" applyAlignment="1" applyProtection="1">
      <alignment horizontal="center" vertical="center"/>
      <protection/>
    </xf>
    <xf numFmtId="0" fontId="9" fillId="0" borderId="235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80" fillId="0" borderId="236" xfId="0" applyNumberFormat="1" applyFont="1" applyFill="1" applyBorder="1" applyAlignment="1" applyProtection="1">
      <alignment horizontal="center" vertical="center"/>
      <protection/>
    </xf>
    <xf numFmtId="0" fontId="80" fillId="0" borderId="79" xfId="0" applyNumberFormat="1" applyFont="1" applyFill="1" applyBorder="1" applyAlignment="1" applyProtection="1">
      <alignment horizontal="center" vertical="center"/>
      <protection/>
    </xf>
    <xf numFmtId="0" fontId="80" fillId="0" borderId="80" xfId="0" applyNumberFormat="1" applyFont="1" applyFill="1" applyBorder="1" applyAlignment="1" applyProtection="1">
      <alignment horizontal="center" vertical="center"/>
      <protection/>
    </xf>
    <xf numFmtId="0" fontId="9" fillId="0" borderId="237" xfId="0" applyNumberFormat="1" applyFont="1" applyFill="1" applyBorder="1" applyAlignment="1" applyProtection="1">
      <alignment horizontal="center" vertical="center"/>
      <protection/>
    </xf>
    <xf numFmtId="0" fontId="9" fillId="0" borderId="75" xfId="0" applyNumberFormat="1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left" vertical="center" wrapText="1"/>
      <protection/>
    </xf>
    <xf numFmtId="0" fontId="44" fillId="0" borderId="12" xfId="0" applyFont="1" applyFill="1" applyBorder="1" applyAlignment="1">
      <alignment horizontal="left" vertical="center" wrapText="1"/>
    </xf>
    <xf numFmtId="0" fontId="44" fillId="0" borderId="234" xfId="0" applyFont="1" applyFill="1" applyBorder="1" applyAlignment="1">
      <alignment horizontal="left" vertical="center" wrapText="1"/>
    </xf>
    <xf numFmtId="0" fontId="23" fillId="0" borderId="235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233" xfId="0" applyFont="1" applyFill="1" applyBorder="1" applyAlignment="1" applyProtection="1">
      <alignment horizontal="center" vertical="center" wrapText="1"/>
      <protection/>
    </xf>
    <xf numFmtId="0" fontId="15" fillId="0" borderId="85" xfId="0" applyNumberFormat="1" applyFont="1" applyFill="1" applyBorder="1" applyAlignment="1" applyProtection="1">
      <alignment horizontal="center" vertical="center"/>
      <protection/>
    </xf>
    <xf numFmtId="0" fontId="15" fillId="0" borderId="234" xfId="0" applyNumberFormat="1" applyFont="1" applyFill="1" applyBorder="1" applyAlignment="1" applyProtection="1">
      <alignment horizontal="center" vertical="center"/>
      <protection/>
    </xf>
    <xf numFmtId="0" fontId="15" fillId="0" borderId="235" xfId="0" applyNumberFormat="1" applyFont="1" applyFill="1" applyBorder="1" applyAlignment="1" applyProtection="1">
      <alignment horizontal="center" vertical="center"/>
      <protection/>
    </xf>
    <xf numFmtId="0" fontId="23" fillId="0" borderId="235" xfId="0" applyNumberFormat="1" applyFont="1" applyFill="1" applyBorder="1" applyAlignment="1" applyProtection="1">
      <alignment horizontal="center" vertical="center"/>
      <protection/>
    </xf>
    <xf numFmtId="0" fontId="23" fillId="0" borderId="236" xfId="0" applyNumberFormat="1" applyFont="1" applyFill="1" applyBorder="1" applyAlignment="1" applyProtection="1">
      <alignment horizontal="center" vertical="center"/>
      <protection/>
    </xf>
    <xf numFmtId="0" fontId="44" fillId="0" borderId="79" xfId="0" applyFont="1" applyFill="1" applyBorder="1" applyAlignment="1">
      <alignment horizontal="center" vertical="center"/>
    </xf>
    <xf numFmtId="0" fontId="23" fillId="0" borderId="238" xfId="0" applyNumberFormat="1" applyFont="1" applyFill="1" applyBorder="1" applyAlignment="1" applyProtection="1">
      <alignment horizontal="center" vertical="center"/>
      <protection/>
    </xf>
    <xf numFmtId="0" fontId="80" fillId="0" borderId="237" xfId="0" applyNumberFormat="1" applyFont="1" applyFill="1" applyBorder="1" applyAlignment="1" applyProtection="1">
      <alignment horizontal="center" vertical="center"/>
      <protection/>
    </xf>
    <xf numFmtId="0" fontId="51" fillId="0" borderId="80" xfId="0" applyFont="1" applyFill="1" applyBorder="1" applyAlignment="1">
      <alignment horizontal="center" vertical="center"/>
    </xf>
    <xf numFmtId="0" fontId="9" fillId="0" borderId="236" xfId="0" applyNumberFormat="1" applyFont="1" applyFill="1" applyBorder="1" applyAlignment="1" applyProtection="1">
      <alignment horizontal="center" vertical="center"/>
      <protection/>
    </xf>
    <xf numFmtId="0" fontId="47" fillId="0" borderId="79" xfId="0" applyFont="1" applyFill="1" applyBorder="1" applyAlignment="1">
      <alignment horizontal="center" vertical="center"/>
    </xf>
    <xf numFmtId="0" fontId="80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221" xfId="0" applyNumberFormat="1" applyFont="1" applyFill="1" applyBorder="1" applyAlignment="1" applyProtection="1">
      <alignment horizontal="center" vertical="center"/>
      <protection/>
    </xf>
    <xf numFmtId="0" fontId="9" fillId="0" borderId="213" xfId="0" applyNumberFormat="1" applyFont="1" applyFill="1" applyBorder="1" applyAlignment="1" applyProtection="1">
      <alignment horizontal="center" vertical="center"/>
      <protection/>
    </xf>
    <xf numFmtId="0" fontId="23" fillId="0" borderId="236" xfId="0" applyFont="1" applyFill="1" applyBorder="1" applyAlignment="1" applyProtection="1">
      <alignment horizontal="left" vertical="center" wrapText="1"/>
      <protection/>
    </xf>
    <xf numFmtId="0" fontId="44" fillId="0" borderId="80" xfId="0" applyFont="1" applyFill="1" applyBorder="1" applyAlignment="1">
      <alignment horizontal="left" vertical="center" wrapText="1"/>
    </xf>
    <xf numFmtId="0" fontId="44" fillId="0" borderId="238" xfId="0" applyFont="1" applyFill="1" applyBorder="1" applyAlignment="1">
      <alignment horizontal="left" vertical="center" wrapText="1"/>
    </xf>
    <xf numFmtId="0" fontId="23" fillId="0" borderId="80" xfId="0" applyFont="1" applyFill="1" applyBorder="1" applyAlignment="1" applyProtection="1">
      <alignment horizontal="center" vertical="center" wrapText="1"/>
      <protection/>
    </xf>
    <xf numFmtId="0" fontId="44" fillId="0" borderId="80" xfId="0" applyFont="1" applyFill="1" applyBorder="1" applyAlignment="1">
      <alignment horizontal="center" vertical="center" wrapText="1"/>
    </xf>
    <xf numFmtId="0" fontId="15" fillId="0" borderId="237" xfId="0" applyNumberFormat="1" applyFont="1" applyFill="1" applyBorder="1" applyAlignment="1" applyProtection="1">
      <alignment horizontal="center" vertical="center"/>
      <protection/>
    </xf>
    <xf numFmtId="0" fontId="44" fillId="0" borderId="238" xfId="0" applyFont="1" applyFill="1" applyBorder="1" applyAlignment="1">
      <alignment horizontal="center" vertical="center"/>
    </xf>
    <xf numFmtId="0" fontId="15" fillId="0" borderId="80" xfId="0" applyNumberFormat="1" applyFont="1" applyFill="1" applyBorder="1" applyAlignment="1" applyProtection="1">
      <alignment horizontal="center" vertical="center"/>
      <protection/>
    </xf>
    <xf numFmtId="0" fontId="15" fillId="0" borderId="238" xfId="0" applyNumberFormat="1" applyFont="1" applyFill="1" applyBorder="1" applyAlignment="1" applyProtection="1">
      <alignment horizontal="center" vertical="center"/>
      <protection/>
    </xf>
    <xf numFmtId="0" fontId="23" fillId="0" borderId="237" xfId="0" applyNumberFormat="1" applyFont="1" applyFill="1" applyBorder="1" applyAlignment="1" applyProtection="1">
      <alignment horizontal="center" vertical="center"/>
      <protection/>
    </xf>
    <xf numFmtId="0" fontId="23" fillId="0" borderId="233" xfId="0" applyNumberFormat="1" applyFont="1" applyFill="1" applyBorder="1" applyAlignment="1" applyProtection="1">
      <alignment horizontal="center" vertical="center"/>
      <protection/>
    </xf>
    <xf numFmtId="0" fontId="23" fillId="0" borderId="213" xfId="0" applyNumberFormat="1" applyFont="1" applyFill="1" applyBorder="1" applyAlignment="1" applyProtection="1">
      <alignment horizontal="center" vertical="center"/>
      <protection/>
    </xf>
    <xf numFmtId="0" fontId="80" fillId="0" borderId="235" xfId="0" applyNumberFormat="1" applyFont="1" applyFill="1" applyBorder="1" applyAlignment="1" applyProtection="1">
      <alignment horizontal="center" vertical="center"/>
      <protection/>
    </xf>
    <xf numFmtId="0" fontId="23" fillId="0" borderId="221" xfId="0" applyNumberFormat="1" applyFont="1" applyFill="1" applyBorder="1" applyAlignment="1" applyProtection="1">
      <alignment horizontal="center" vertical="center"/>
      <protection/>
    </xf>
    <xf numFmtId="0" fontId="23" fillId="0" borderId="15" xfId="0" applyNumberFormat="1" applyFont="1" applyFill="1" applyBorder="1" applyAlignment="1" applyProtection="1">
      <alignment horizontal="center" vertical="center"/>
      <protection/>
    </xf>
    <xf numFmtId="0" fontId="23" fillId="0" borderId="233" xfId="0" applyFont="1" applyFill="1" applyBorder="1" applyAlignment="1" applyProtection="1">
      <alignment horizontal="left" vertical="center" wrapText="1"/>
      <protection/>
    </xf>
    <xf numFmtId="0" fontId="44" fillId="0" borderId="15" xfId="0" applyFont="1" applyFill="1" applyBorder="1" applyAlignment="1">
      <alignment horizontal="left" vertical="center" wrapText="1"/>
    </xf>
    <xf numFmtId="0" fontId="23" fillId="0" borderId="221" xfId="0" applyFont="1" applyFill="1" applyBorder="1" applyAlignment="1" applyProtection="1">
      <alignment horizontal="center" vertical="center" wrapText="1"/>
      <protection/>
    </xf>
    <xf numFmtId="0" fontId="9" fillId="0" borderId="156" xfId="0" applyNumberFormat="1" applyFont="1" applyFill="1" applyBorder="1" applyAlignment="1" applyProtection="1">
      <alignment horizontal="center" vertical="center"/>
      <protection/>
    </xf>
    <xf numFmtId="0" fontId="9" fillId="0" borderId="192" xfId="0" applyNumberFormat="1" applyFont="1" applyFill="1" applyBorder="1" applyAlignment="1" applyProtection="1">
      <alignment horizontal="center" vertical="center"/>
      <protection/>
    </xf>
    <xf numFmtId="0" fontId="23" fillId="0" borderId="34" xfId="0" applyFont="1" applyFill="1" applyBorder="1" applyAlignment="1" applyProtection="1">
      <alignment horizontal="left" vertical="center" wrapText="1"/>
      <protection/>
    </xf>
    <xf numFmtId="0" fontId="23" fillId="0" borderId="136" xfId="0" applyFont="1" applyFill="1" applyBorder="1" applyAlignment="1" applyProtection="1">
      <alignment horizontal="center" vertical="center" wrapText="1"/>
      <protection/>
    </xf>
    <xf numFmtId="0" fontId="80" fillId="0" borderId="34" xfId="0" applyNumberFormat="1" applyFont="1" applyFill="1" applyBorder="1" applyAlignment="1" applyProtection="1">
      <alignment horizontal="center" vertical="center"/>
      <protection/>
    </xf>
    <xf numFmtId="0" fontId="51" fillId="0" borderId="94" xfId="0" applyFont="1" applyFill="1" applyBorder="1" applyAlignment="1">
      <alignment horizontal="center" vertical="center"/>
    </xf>
    <xf numFmtId="0" fontId="9" fillId="0" borderId="136" xfId="0" applyNumberFormat="1" applyFont="1" applyFill="1" applyBorder="1" applyAlignment="1" applyProtection="1">
      <alignment horizontal="center" vertical="center"/>
      <protection/>
    </xf>
    <xf numFmtId="0" fontId="9" fillId="0" borderId="62" xfId="0" applyNumberFormat="1" applyFont="1" applyFill="1" applyBorder="1" applyAlignment="1" applyProtection="1">
      <alignment horizontal="center" vertical="center"/>
      <protection/>
    </xf>
    <xf numFmtId="0" fontId="9" fillId="0" borderId="191" xfId="0" applyNumberFormat="1" applyFont="1" applyFill="1" applyBorder="1" applyAlignment="1" applyProtection="1">
      <alignment horizontal="center" vertical="center"/>
      <protection/>
    </xf>
    <xf numFmtId="0" fontId="80" fillId="0" borderId="125" xfId="0" applyNumberFormat="1" applyFont="1" applyFill="1" applyBorder="1" applyAlignment="1" applyProtection="1">
      <alignment horizontal="center" vertical="center"/>
      <protection/>
    </xf>
    <xf numFmtId="0" fontId="80" fillId="0" borderId="70" xfId="0" applyNumberFormat="1" applyFont="1" applyFill="1" applyBorder="1" applyAlignment="1" applyProtection="1">
      <alignment horizontal="center" vertical="center"/>
      <protection/>
    </xf>
    <xf numFmtId="0" fontId="80" fillId="0" borderId="63" xfId="0" applyNumberFormat="1" applyFont="1" applyFill="1" applyBorder="1" applyAlignment="1" applyProtection="1">
      <alignment horizontal="center" vertical="center"/>
      <protection/>
    </xf>
    <xf numFmtId="0" fontId="9" fillId="0" borderId="94" xfId="0" applyNumberFormat="1" applyFont="1" applyFill="1" applyBorder="1" applyAlignment="1" applyProtection="1">
      <alignment horizontal="center" vertical="center"/>
      <protection/>
    </xf>
    <xf numFmtId="0" fontId="80" fillId="0" borderId="94" xfId="0" applyNumberFormat="1" applyFont="1" applyFill="1" applyBorder="1" applyAlignment="1" applyProtection="1">
      <alignment horizontal="center" vertical="center"/>
      <protection/>
    </xf>
    <xf numFmtId="0" fontId="80" fillId="0" borderId="91" xfId="0" applyNumberFormat="1" applyFont="1" applyFill="1" applyBorder="1" applyAlignment="1" applyProtection="1">
      <alignment horizontal="center" vertical="center"/>
      <protection/>
    </xf>
    <xf numFmtId="0" fontId="23" fillId="0" borderId="239" xfId="0" applyFont="1" applyFill="1" applyBorder="1" applyAlignment="1" applyProtection="1">
      <alignment horizontal="left" vertical="center" wrapText="1"/>
      <protection/>
    </xf>
    <xf numFmtId="0" fontId="44" fillId="0" borderId="239" xfId="0" applyFont="1" applyFill="1" applyBorder="1" applyAlignment="1">
      <alignment horizontal="left" vertical="center" wrapText="1"/>
    </xf>
    <xf numFmtId="0" fontId="44" fillId="0" borderId="240" xfId="0" applyFont="1" applyFill="1" applyBorder="1" applyAlignment="1">
      <alignment horizontal="left" vertical="center" wrapText="1"/>
    </xf>
    <xf numFmtId="192" fontId="15" fillId="0" borderId="136" xfId="0" applyNumberFormat="1" applyFont="1" applyFill="1" applyBorder="1" applyAlignment="1" applyProtection="1">
      <alignment horizontal="center" vertical="center"/>
      <protection/>
    </xf>
    <xf numFmtId="192" fontId="15" fillId="0" borderId="62" xfId="0" applyNumberFormat="1" applyFont="1" applyFill="1" applyBorder="1" applyAlignment="1" applyProtection="1">
      <alignment horizontal="center" vertical="center"/>
      <protection/>
    </xf>
    <xf numFmtId="0" fontId="9" fillId="0" borderId="34" xfId="0" applyNumberFormat="1" applyFont="1" applyFill="1" applyBorder="1" applyAlignment="1" applyProtection="1">
      <alignment horizontal="center" vertical="center"/>
      <protection/>
    </xf>
    <xf numFmtId="0" fontId="80" fillId="0" borderId="136" xfId="0" applyNumberFormat="1" applyFont="1" applyFill="1" applyBorder="1" applyAlignment="1" applyProtection="1">
      <alignment horizontal="center" vertical="center"/>
      <protection/>
    </xf>
    <xf numFmtId="0" fontId="80" fillId="0" borderId="29" xfId="0" applyNumberFormat="1" applyFont="1" applyFill="1" applyBorder="1" applyAlignment="1" applyProtection="1">
      <alignment horizontal="center" vertical="center"/>
      <protection/>
    </xf>
    <xf numFmtId="0" fontId="80" fillId="0" borderId="10" xfId="0" applyNumberFormat="1" applyFont="1" applyFill="1" applyBorder="1" applyAlignment="1" applyProtection="1">
      <alignment horizontal="center" vertical="center"/>
      <protection/>
    </xf>
    <xf numFmtId="0" fontId="53" fillId="0" borderId="63" xfId="0" applyFont="1" applyFill="1" applyBorder="1" applyAlignment="1">
      <alignment horizontal="left" vertical="center" wrapText="1"/>
    </xf>
    <xf numFmtId="0" fontId="23" fillId="0" borderId="32" xfId="0" applyNumberFormat="1" applyFont="1" applyFill="1" applyBorder="1" applyAlignment="1" applyProtection="1">
      <alignment horizontal="center" vertical="center"/>
      <protection/>
    </xf>
    <xf numFmtId="0" fontId="80" fillId="0" borderId="142" xfId="0" applyNumberFormat="1" applyFont="1" applyFill="1" applyBorder="1" applyAlignment="1" applyProtection="1">
      <alignment horizontal="center" vertical="center"/>
      <protection/>
    </xf>
    <xf numFmtId="0" fontId="80" fillId="0" borderId="224" xfId="0" applyNumberFormat="1" applyFont="1" applyFill="1" applyBorder="1" applyAlignment="1" applyProtection="1">
      <alignment horizontal="center" vertical="center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9" fillId="0" borderId="224" xfId="0" applyNumberFormat="1" applyFont="1" applyFill="1" applyBorder="1" applyAlignment="1" applyProtection="1">
      <alignment horizontal="center" vertical="center"/>
      <protection/>
    </xf>
    <xf numFmtId="0" fontId="80" fillId="0" borderId="146" xfId="0" applyNumberFormat="1" applyFont="1" applyFill="1" applyBorder="1" applyAlignment="1" applyProtection="1">
      <alignment horizontal="center" vertical="center"/>
      <protection/>
    </xf>
    <xf numFmtId="0" fontId="80" fillId="0" borderId="215" xfId="0" applyNumberFormat="1" applyFont="1" applyFill="1" applyBorder="1" applyAlignment="1" applyProtection="1">
      <alignment horizontal="center" vertical="center"/>
      <protection/>
    </xf>
    <xf numFmtId="0" fontId="9" fillId="0" borderId="147" xfId="0" applyNumberFormat="1" applyFont="1" applyFill="1" applyBorder="1" applyAlignment="1" applyProtection="1">
      <alignment horizontal="center" vertical="center"/>
      <protection/>
    </xf>
    <xf numFmtId="0" fontId="9" fillId="0" borderId="215" xfId="0" applyNumberFormat="1" applyFont="1" applyFill="1" applyBorder="1" applyAlignment="1" applyProtection="1">
      <alignment horizontal="center" vertical="center"/>
      <protection/>
    </xf>
    <xf numFmtId="0" fontId="23" fillId="0" borderId="29" xfId="0" applyFont="1" applyFill="1" applyBorder="1" applyAlignment="1" applyProtection="1">
      <alignment horizontal="left" vertical="center" wrapText="1"/>
      <protection/>
    </xf>
    <xf numFmtId="0" fontId="44" fillId="0" borderId="10" xfId="0" applyFont="1" applyFill="1" applyBorder="1" applyAlignment="1">
      <alignment horizontal="left" vertical="center" wrapText="1"/>
    </xf>
    <xf numFmtId="0" fontId="23" fillId="0" borderId="142" xfId="0" applyFont="1" applyFill="1" applyBorder="1" applyAlignment="1" applyProtection="1">
      <alignment horizontal="center" vertical="center" wrapText="1"/>
      <protection/>
    </xf>
    <xf numFmtId="0" fontId="23" fillId="0" borderId="146" xfId="0" applyNumberFormat="1" applyFont="1" applyFill="1" applyBorder="1" applyAlignment="1" applyProtection="1">
      <alignment horizontal="center" vertical="center" wrapText="1"/>
      <protection/>
    </xf>
    <xf numFmtId="0" fontId="44" fillId="0" borderId="215" xfId="0" applyFont="1" applyFill="1" applyBorder="1" applyAlignment="1">
      <alignment horizontal="center" vertical="center" wrapText="1"/>
    </xf>
    <xf numFmtId="0" fontId="80" fillId="0" borderId="147" xfId="0" applyNumberFormat="1" applyFont="1" applyFill="1" applyBorder="1" applyAlignment="1" applyProtection="1">
      <alignment horizontal="center" vertical="center"/>
      <protection/>
    </xf>
    <xf numFmtId="0" fontId="80" fillId="0" borderId="217" xfId="0" applyNumberFormat="1" applyFont="1" applyFill="1" applyBorder="1" applyAlignment="1" applyProtection="1">
      <alignment horizontal="center" vertical="center"/>
      <protection/>
    </xf>
    <xf numFmtId="0" fontId="9" fillId="0" borderId="146" xfId="0" applyNumberFormat="1" applyFont="1" applyFill="1" applyBorder="1" applyAlignment="1" applyProtection="1">
      <alignment horizontal="center" vertical="center"/>
      <protection/>
    </xf>
    <xf numFmtId="0" fontId="9" fillId="0" borderId="217" xfId="0" applyNumberFormat="1" applyFont="1" applyFill="1" applyBorder="1" applyAlignment="1" applyProtection="1">
      <alignment horizontal="center" vertical="center"/>
      <protection/>
    </xf>
    <xf numFmtId="0" fontId="23" fillId="0" borderId="147" xfId="0" applyNumberFormat="1" applyFont="1" applyFill="1" applyBorder="1" applyAlignment="1" applyProtection="1">
      <alignment horizontal="center" vertical="center" wrapText="1"/>
      <protection/>
    </xf>
    <xf numFmtId="0" fontId="44" fillId="0" borderId="217" xfId="0" applyFont="1" applyFill="1" applyBorder="1" applyAlignment="1">
      <alignment horizontal="center" vertical="center" wrapText="1"/>
    </xf>
    <xf numFmtId="0" fontId="23" fillId="0" borderId="241" xfId="0" applyNumberFormat="1" applyFont="1" applyFill="1" applyBorder="1" applyAlignment="1" applyProtection="1">
      <alignment horizontal="center" vertical="center"/>
      <protection/>
    </xf>
    <xf numFmtId="0" fontId="23" fillId="0" borderId="146" xfId="0" applyFont="1" applyFill="1" applyBorder="1" applyAlignment="1" applyProtection="1">
      <alignment horizontal="left" vertical="center" wrapText="1"/>
      <protection/>
    </xf>
    <xf numFmtId="0" fontId="44" fillId="0" borderId="241" xfId="0" applyFont="1" applyFill="1" applyBorder="1" applyAlignment="1">
      <alignment horizontal="left" vertical="center" wrapText="1"/>
    </xf>
    <xf numFmtId="0" fontId="23" fillId="0" borderId="147" xfId="0" applyFont="1" applyFill="1" applyBorder="1" applyAlignment="1" applyProtection="1">
      <alignment horizontal="center" vertical="center" wrapText="1"/>
      <protection/>
    </xf>
    <xf numFmtId="0" fontId="23" fillId="0" borderId="241" xfId="0" applyFont="1" applyFill="1" applyBorder="1" applyAlignment="1" applyProtection="1">
      <alignment horizontal="center" vertical="center" wrapText="1"/>
      <protection/>
    </xf>
    <xf numFmtId="0" fontId="23" fillId="0" borderId="215" xfId="0" applyFont="1" applyFill="1" applyBorder="1" applyAlignment="1" applyProtection="1">
      <alignment horizontal="center" vertical="center" wrapText="1"/>
      <protection/>
    </xf>
    <xf numFmtId="0" fontId="15" fillId="0" borderId="147" xfId="0" applyNumberFormat="1" applyFont="1" applyFill="1" applyBorder="1" applyAlignment="1" applyProtection="1">
      <alignment horizontal="center" vertical="center"/>
      <protection/>
    </xf>
    <xf numFmtId="0" fontId="15" fillId="0" borderId="215" xfId="0" applyNumberFormat="1" applyFont="1" applyFill="1" applyBorder="1" applyAlignment="1" applyProtection="1">
      <alignment horizontal="center" vertical="center"/>
      <protection/>
    </xf>
    <xf numFmtId="0" fontId="15" fillId="0" borderId="241" xfId="0" applyNumberFormat="1" applyFont="1" applyFill="1" applyBorder="1" applyAlignment="1" applyProtection="1">
      <alignment horizontal="center" vertical="center"/>
      <protection/>
    </xf>
    <xf numFmtId="0" fontId="9" fillId="0" borderId="141" xfId="0" applyNumberFormat="1" applyFont="1" applyFill="1" applyBorder="1" applyAlignment="1" applyProtection="1">
      <alignment horizontal="center" vertical="center"/>
      <protection/>
    </xf>
    <xf numFmtId="0" fontId="9" fillId="0" borderId="81" xfId="0" applyNumberFormat="1" applyFont="1" applyFill="1" applyBorder="1" applyAlignment="1" applyProtection="1">
      <alignment horizontal="center" vertical="center"/>
      <protection/>
    </xf>
    <xf numFmtId="0" fontId="37" fillId="0" borderId="69" xfId="0" applyFont="1" applyFill="1" applyBorder="1" applyAlignment="1">
      <alignment/>
    </xf>
    <xf numFmtId="0" fontId="0" fillId="0" borderId="69" xfId="0" applyFill="1" applyBorder="1" applyAlignment="1">
      <alignment/>
    </xf>
    <xf numFmtId="0" fontId="45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9" fillId="0" borderId="58" xfId="0" applyNumberFormat="1" applyFont="1" applyFill="1" applyBorder="1" applyAlignment="1" applyProtection="1">
      <alignment horizontal="center" vertical="center"/>
      <protection/>
    </xf>
    <xf numFmtId="0" fontId="9" fillId="0" borderId="219" xfId="0" applyNumberFormat="1" applyFont="1" applyFill="1" applyBorder="1" applyAlignment="1" applyProtection="1">
      <alignment horizontal="center" vertical="center"/>
      <protection/>
    </xf>
    <xf numFmtId="0" fontId="80" fillId="0" borderId="62" xfId="0" applyNumberFormat="1" applyFont="1" applyFill="1" applyBorder="1" applyAlignment="1" applyProtection="1">
      <alignment horizontal="center" vertical="center"/>
      <protection/>
    </xf>
    <xf numFmtId="193" fontId="15" fillId="0" borderId="58" xfId="0" applyNumberFormat="1" applyFont="1" applyFill="1" applyBorder="1" applyAlignment="1" applyProtection="1">
      <alignment horizontal="center" vertical="center"/>
      <protection/>
    </xf>
    <xf numFmtId="193" fontId="15" fillId="0" borderId="81" xfId="0" applyNumberFormat="1" applyFont="1" applyFill="1" applyBorder="1" applyAlignment="1" applyProtection="1">
      <alignment horizontal="center" vertical="center"/>
      <protection/>
    </xf>
    <xf numFmtId="0" fontId="15" fillId="0" borderId="242" xfId="0" applyNumberFormat="1" applyFont="1" applyFill="1" applyBorder="1" applyAlignment="1" applyProtection="1">
      <alignment horizontal="center" vertical="center"/>
      <protection/>
    </xf>
    <xf numFmtId="0" fontId="9" fillId="0" borderId="63" xfId="0" applyNumberFormat="1" applyFont="1" applyFill="1" applyBorder="1" applyAlignment="1" applyProtection="1">
      <alignment horizontal="center" vertical="center"/>
      <protection/>
    </xf>
    <xf numFmtId="0" fontId="15" fillId="0" borderId="63" xfId="0" applyNumberFormat="1" applyFont="1" applyFill="1" applyBorder="1" applyAlignment="1" applyProtection="1">
      <alignment horizontal="center" vertical="center"/>
      <protection/>
    </xf>
    <xf numFmtId="0" fontId="23" fillId="0" borderId="34" xfId="0" applyNumberFormat="1" applyFont="1" applyFill="1" applyBorder="1" applyAlignment="1" applyProtection="1">
      <alignment horizontal="center" vertical="center" wrapText="1"/>
      <protection/>
    </xf>
    <xf numFmtId="0" fontId="80" fillId="0" borderId="199" xfId="0" applyNumberFormat="1" applyFont="1" applyFill="1" applyBorder="1" applyAlignment="1" applyProtection="1">
      <alignment horizontal="center" vertical="center"/>
      <protection/>
    </xf>
    <xf numFmtId="0" fontId="9" fillId="0" borderId="142" xfId="0" applyNumberFormat="1" applyFont="1" applyFill="1" applyBorder="1" applyAlignment="1" applyProtection="1">
      <alignment horizontal="center" vertical="center"/>
      <protection/>
    </xf>
    <xf numFmtId="0" fontId="9" fillId="0" borderId="199" xfId="0" applyNumberFormat="1" applyFont="1" applyFill="1" applyBorder="1" applyAlignment="1" applyProtection="1">
      <alignment horizontal="center" vertical="center"/>
      <protection/>
    </xf>
    <xf numFmtId="0" fontId="23" fillId="0" borderId="136" xfId="0" applyNumberFormat="1" applyFont="1" applyFill="1" applyBorder="1" applyAlignment="1" applyProtection="1">
      <alignment horizontal="center" vertical="center" wrapText="1"/>
      <protection/>
    </xf>
    <xf numFmtId="0" fontId="44" fillId="0" borderId="94" xfId="0" applyFont="1" applyFill="1" applyBorder="1" applyAlignment="1">
      <alignment horizontal="center" vertical="center" wrapText="1"/>
    </xf>
    <xf numFmtId="0" fontId="44" fillId="0" borderId="58" xfId="0" applyFont="1" applyFill="1" applyBorder="1" applyAlignment="1">
      <alignment horizontal="center" textRotation="90" wrapText="1"/>
    </xf>
    <xf numFmtId="0" fontId="44" fillId="0" borderId="81" xfId="0" applyFont="1" applyFill="1" applyBorder="1" applyAlignment="1">
      <alignment horizontal="center" textRotation="90" wrapText="1"/>
    </xf>
    <xf numFmtId="0" fontId="44" fillId="0" borderId="58" xfId="0" applyFont="1" applyFill="1" applyBorder="1" applyAlignment="1">
      <alignment textRotation="90" wrapText="1"/>
    </xf>
    <xf numFmtId="0" fontId="44" fillId="0" borderId="219" xfId="0" applyFont="1" applyFill="1" applyBorder="1" applyAlignment="1">
      <alignment textRotation="90" wrapText="1"/>
    </xf>
    <xf numFmtId="0" fontId="44" fillId="0" borderId="81" xfId="0" applyFont="1" applyFill="1" applyBorder="1" applyAlignment="1">
      <alignment textRotation="90" wrapText="1"/>
    </xf>
    <xf numFmtId="192" fontId="15" fillId="0" borderId="147" xfId="0" applyNumberFormat="1" applyFont="1" applyFill="1" applyBorder="1" applyAlignment="1" applyProtection="1">
      <alignment horizontal="center" vertical="center"/>
      <protection/>
    </xf>
    <xf numFmtId="192" fontId="15" fillId="0" borderId="215" xfId="0" applyNumberFormat="1" applyFont="1" applyFill="1" applyBorder="1" applyAlignment="1" applyProtection="1">
      <alignment horizontal="center" vertical="center"/>
      <protection/>
    </xf>
    <xf numFmtId="0" fontId="50" fillId="0" borderId="141" xfId="0" applyFont="1" applyFill="1" applyBorder="1" applyAlignment="1">
      <alignment horizontal="center"/>
    </xf>
    <xf numFmtId="0" fontId="50" fillId="0" borderId="65" xfId="0" applyFont="1" applyFill="1" applyBorder="1" applyAlignment="1">
      <alignment horizontal="center"/>
    </xf>
    <xf numFmtId="0" fontId="51" fillId="0" borderId="58" xfId="0" applyFont="1" applyFill="1" applyBorder="1" applyAlignment="1">
      <alignment textRotation="90"/>
    </xf>
    <xf numFmtId="0" fontId="0" fillId="0" borderId="65" xfId="0" applyFill="1" applyBorder="1" applyAlignment="1">
      <alignment/>
    </xf>
    <xf numFmtId="0" fontId="52" fillId="0" borderId="58" xfId="0" applyFont="1" applyFill="1" applyBorder="1" applyAlignment="1">
      <alignment horizontal="center" textRotation="90"/>
    </xf>
    <xf numFmtId="0" fontId="52" fillId="0" borderId="81" xfId="0" applyFont="1" applyFill="1" applyBorder="1" applyAlignment="1">
      <alignment horizontal="center" textRotation="90"/>
    </xf>
    <xf numFmtId="0" fontId="0" fillId="0" borderId="219" xfId="0" applyFill="1" applyBorder="1" applyAlignment="1">
      <alignment horizontal="center" textRotation="90" wrapText="1"/>
    </xf>
    <xf numFmtId="0" fontId="44" fillId="0" borderId="141" xfId="0" applyFont="1" applyFill="1" applyBorder="1" applyAlignment="1">
      <alignment horizontal="center" textRotation="90"/>
    </xf>
    <xf numFmtId="0" fontId="44" fillId="0" borderId="219" xfId="0" applyFont="1" applyFill="1" applyBorder="1" applyAlignment="1">
      <alignment horizontal="center" textRotation="90"/>
    </xf>
    <xf numFmtId="0" fontId="0" fillId="0" borderId="219" xfId="0" applyFill="1" applyBorder="1" applyAlignment="1">
      <alignment textRotation="90"/>
    </xf>
    <xf numFmtId="0" fontId="44" fillId="0" borderId="141" xfId="0" applyFont="1" applyFill="1" applyBorder="1" applyAlignment="1">
      <alignment textRotation="90" wrapText="1"/>
    </xf>
    <xf numFmtId="0" fontId="9" fillId="0" borderId="220" xfId="0" applyNumberFormat="1" applyFont="1" applyFill="1" applyBorder="1" applyAlignment="1" applyProtection="1">
      <alignment horizontal="right" vertical="center"/>
      <protection/>
    </xf>
    <xf numFmtId="0" fontId="9" fillId="0" borderId="243" xfId="0" applyNumberFormat="1" applyFont="1" applyFill="1" applyBorder="1" applyAlignment="1" applyProtection="1">
      <alignment horizontal="right" vertical="center"/>
      <protection/>
    </xf>
    <xf numFmtId="0" fontId="6" fillId="0" borderId="244" xfId="0" applyFont="1" applyFill="1" applyBorder="1" applyAlignment="1" applyProtection="1">
      <alignment horizontal="right" vertical="center" wrapText="1"/>
      <protection/>
    </xf>
    <xf numFmtId="0" fontId="6" fillId="0" borderId="245" xfId="0" applyFont="1" applyFill="1" applyBorder="1" applyAlignment="1" applyProtection="1">
      <alignment horizontal="right" vertical="center" wrapText="1"/>
      <protection/>
    </xf>
    <xf numFmtId="2" fontId="15" fillId="0" borderId="67" xfId="0" applyNumberFormat="1" applyFont="1" applyFill="1" applyBorder="1" applyAlignment="1" applyProtection="1">
      <alignment horizontal="center" vertical="center"/>
      <protection/>
    </xf>
    <xf numFmtId="2" fontId="15" fillId="0" borderId="170" xfId="0" applyNumberFormat="1" applyFont="1" applyFill="1" applyBorder="1" applyAlignment="1" applyProtection="1">
      <alignment horizontal="center" vertical="center"/>
      <protection/>
    </xf>
    <xf numFmtId="0" fontId="9" fillId="0" borderId="222" xfId="0" applyNumberFormat="1" applyFont="1" applyFill="1" applyBorder="1" applyAlignment="1" applyProtection="1">
      <alignment horizontal="right" vertical="center"/>
      <protection/>
    </xf>
    <xf numFmtId="0" fontId="9" fillId="0" borderId="202" xfId="0" applyNumberFormat="1" applyFont="1" applyFill="1" applyBorder="1" applyAlignment="1" applyProtection="1">
      <alignment horizontal="right" vertical="center"/>
      <protection/>
    </xf>
    <xf numFmtId="0" fontId="23" fillId="0" borderId="88" xfId="0" applyFont="1" applyFill="1" applyBorder="1" applyAlignment="1" applyProtection="1">
      <alignment horizontal="left" vertical="center" wrapText="1"/>
      <protection/>
    </xf>
    <xf numFmtId="0" fontId="44" fillId="0" borderId="246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246" xfId="0" applyFont="1" applyFill="1" applyBorder="1" applyAlignment="1">
      <alignment horizontal="center" vertical="center" wrapText="1"/>
    </xf>
    <xf numFmtId="0" fontId="9" fillId="0" borderId="136" xfId="0" applyNumberFormat="1" applyFont="1" applyFill="1" applyBorder="1" applyAlignment="1" applyProtection="1">
      <alignment horizontal="right" vertical="center"/>
      <protection/>
    </xf>
    <xf numFmtId="0" fontId="9" fillId="0" borderId="202" xfId="0" applyNumberFormat="1" applyFont="1" applyFill="1" applyBorder="1" applyAlignment="1" applyProtection="1">
      <alignment horizontal="right" vertical="center"/>
      <protection/>
    </xf>
    <xf numFmtId="0" fontId="51" fillId="0" borderId="63" xfId="0" applyFont="1" applyFill="1" applyBorder="1" applyAlignment="1">
      <alignment horizontal="center" vertical="center"/>
    </xf>
    <xf numFmtId="0" fontId="47" fillId="0" borderId="94" xfId="0" applyFont="1" applyFill="1" applyBorder="1" applyAlignment="1">
      <alignment horizontal="center" vertical="center"/>
    </xf>
    <xf numFmtId="0" fontId="46" fillId="0" borderId="62" xfId="0" applyFont="1" applyFill="1" applyBorder="1" applyAlignment="1">
      <alignment horizontal="center" vertical="center"/>
    </xf>
    <xf numFmtId="0" fontId="23" fillId="0" borderId="62" xfId="0" applyFont="1" applyFill="1" applyBorder="1" applyAlignment="1" applyProtection="1">
      <alignment horizontal="left" vertical="center" wrapText="1"/>
      <protection/>
    </xf>
    <xf numFmtId="0" fontId="44" fillId="0" borderId="199" xfId="0" applyFont="1" applyFill="1" applyBorder="1" applyAlignment="1">
      <alignment horizontal="left" vertical="center" wrapText="1"/>
    </xf>
    <xf numFmtId="0" fontId="44" fillId="0" borderId="215" xfId="0" applyFont="1" applyFill="1" applyBorder="1" applyAlignment="1">
      <alignment horizontal="left" vertical="center" wrapText="1"/>
    </xf>
    <xf numFmtId="0" fontId="48" fillId="0" borderId="58" xfId="0" applyNumberFormat="1" applyFont="1" applyFill="1" applyBorder="1" applyAlignment="1" applyProtection="1">
      <alignment horizontal="right" vertical="center"/>
      <protection/>
    </xf>
    <xf numFmtId="0" fontId="48" fillId="0" borderId="81" xfId="0" applyNumberFormat="1" applyFont="1" applyFill="1" applyBorder="1" applyAlignment="1" applyProtection="1">
      <alignment horizontal="right" vertical="center"/>
      <protection/>
    </xf>
    <xf numFmtId="0" fontId="9" fillId="0" borderId="221" xfId="0" applyNumberFormat="1" applyFont="1" applyFill="1" applyBorder="1" applyAlignment="1" applyProtection="1">
      <alignment horizontal="right" vertical="center"/>
      <protection/>
    </xf>
    <xf numFmtId="0" fontId="6" fillId="0" borderId="67" xfId="0" applyFont="1" applyFill="1" applyBorder="1" applyAlignment="1" applyProtection="1">
      <alignment horizontal="right" vertical="center" wrapText="1"/>
      <protection/>
    </xf>
    <xf numFmtId="0" fontId="6" fillId="0" borderId="247" xfId="0" applyFont="1" applyFill="1" applyBorder="1" applyAlignment="1" applyProtection="1">
      <alignment horizontal="right" vertical="center" wrapText="1"/>
      <protection/>
    </xf>
    <xf numFmtId="0" fontId="6" fillId="0" borderId="248" xfId="0" applyFont="1" applyFill="1" applyBorder="1" applyAlignment="1" applyProtection="1">
      <alignment horizontal="right" vertical="center" wrapText="1"/>
      <protection/>
    </xf>
    <xf numFmtId="2" fontId="15" fillId="0" borderId="248" xfId="0" applyNumberFormat="1" applyFont="1" applyFill="1" applyBorder="1" applyAlignment="1" applyProtection="1">
      <alignment horizontal="center" vertical="center"/>
      <protection/>
    </xf>
    <xf numFmtId="0" fontId="44" fillId="0" borderId="213" xfId="0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213" xfId="0" applyFont="1" applyFill="1" applyBorder="1" applyAlignment="1">
      <alignment horizontal="center" vertical="center" wrapText="1"/>
    </xf>
    <xf numFmtId="0" fontId="15" fillId="0" borderId="15" xfId="0" applyNumberFormat="1" applyFont="1" applyFill="1" applyBorder="1" applyAlignment="1" applyProtection="1">
      <alignment horizontal="center" vertical="center"/>
      <protection/>
    </xf>
    <xf numFmtId="0" fontId="23" fillId="0" borderId="249" xfId="0" applyFont="1" applyFill="1" applyBorder="1" applyAlignment="1" applyProtection="1">
      <alignment horizontal="left" vertical="center" wrapText="1"/>
      <protection/>
    </xf>
    <xf numFmtId="0" fontId="23" fillId="0" borderId="246" xfId="0" applyFont="1" applyFill="1" applyBorder="1" applyAlignment="1" applyProtection="1">
      <alignment horizontal="left" vertical="center" wrapText="1"/>
      <protection/>
    </xf>
    <xf numFmtId="0" fontId="15" fillId="0" borderId="151" xfId="0" applyNumberFormat="1" applyFont="1" applyFill="1" applyBorder="1" applyAlignment="1" applyProtection="1">
      <alignment horizontal="center" vertical="center"/>
      <protection/>
    </xf>
    <xf numFmtId="0" fontId="15" fillId="0" borderId="246" xfId="0" applyNumberFormat="1" applyFont="1" applyFill="1" applyBorder="1" applyAlignment="1" applyProtection="1">
      <alignment horizontal="center" vertical="center"/>
      <protection/>
    </xf>
    <xf numFmtId="0" fontId="9" fillId="0" borderId="147" xfId="0" applyNumberFormat="1" applyFont="1" applyFill="1" applyBorder="1" applyAlignment="1" applyProtection="1">
      <alignment horizontal="right" vertical="center"/>
      <protection/>
    </xf>
    <xf numFmtId="0" fontId="9" fillId="0" borderId="250" xfId="0" applyNumberFormat="1" applyFont="1" applyFill="1" applyBorder="1" applyAlignment="1" applyProtection="1">
      <alignment horizontal="right" vertical="center"/>
      <protection/>
    </xf>
    <xf numFmtId="0" fontId="44" fillId="0" borderId="65" xfId="0" applyFont="1" applyFill="1" applyBorder="1" applyAlignment="1">
      <alignment textRotation="90" wrapText="1"/>
    </xf>
    <xf numFmtId="0" fontId="23" fillId="0" borderId="122" xfId="0" applyFont="1" applyFill="1" applyBorder="1" applyAlignment="1" applyProtection="1">
      <alignment horizontal="left" vertical="center" wrapText="1"/>
      <protection/>
    </xf>
    <xf numFmtId="0" fontId="48" fillId="0" borderId="67" xfId="0" applyNumberFormat="1" applyFont="1" applyFill="1" applyBorder="1" applyAlignment="1" applyProtection="1">
      <alignment horizontal="right" vertical="center"/>
      <protection/>
    </xf>
    <xf numFmtId="0" fontId="48" fillId="0" borderId="161" xfId="0" applyNumberFormat="1" applyFont="1" applyFill="1" applyBorder="1" applyAlignment="1" applyProtection="1">
      <alignment horizontal="right" vertical="center"/>
      <protection/>
    </xf>
    <xf numFmtId="0" fontId="44" fillId="0" borderId="251" xfId="0" applyFont="1" applyFill="1" applyBorder="1" applyAlignment="1">
      <alignment horizontal="center" textRotation="90" wrapText="1"/>
    </xf>
    <xf numFmtId="0" fontId="15" fillId="0" borderId="67" xfId="0" applyNumberFormat="1" applyFont="1" applyFill="1" applyBorder="1" applyAlignment="1" applyProtection="1">
      <alignment horizontal="center" vertical="center"/>
      <protection/>
    </xf>
    <xf numFmtId="0" fontId="15" fillId="0" borderId="170" xfId="0" applyNumberFormat="1" applyFont="1" applyFill="1" applyBorder="1" applyAlignment="1" applyProtection="1">
      <alignment horizontal="center" vertical="center"/>
      <protection/>
    </xf>
    <xf numFmtId="0" fontId="15" fillId="0" borderId="167" xfId="0" applyNumberFormat="1" applyFont="1" applyFill="1" applyBorder="1" applyAlignment="1" applyProtection="1">
      <alignment horizontal="center" vertical="center"/>
      <protection/>
    </xf>
    <xf numFmtId="0" fontId="15" fillId="0" borderId="161" xfId="0" applyNumberFormat="1" applyFont="1" applyFill="1" applyBorder="1" applyAlignment="1" applyProtection="1">
      <alignment horizontal="center" vertical="center"/>
      <protection/>
    </xf>
    <xf numFmtId="0" fontId="23" fillId="0" borderId="37" xfId="0" applyNumberFormat="1" applyFont="1" applyFill="1" applyBorder="1" applyAlignment="1" applyProtection="1">
      <alignment horizontal="center" vertical="center"/>
      <protection/>
    </xf>
    <xf numFmtId="0" fontId="23" fillId="0" borderId="41" xfId="0" applyNumberFormat="1" applyFont="1" applyFill="1" applyBorder="1" applyAlignment="1" applyProtection="1">
      <alignment horizontal="center" vertical="center"/>
      <protection/>
    </xf>
    <xf numFmtId="0" fontId="9" fillId="0" borderId="252" xfId="0" applyNumberFormat="1" applyFont="1" applyFill="1" applyBorder="1" applyAlignment="1" applyProtection="1">
      <alignment horizontal="right" vertical="center"/>
      <protection/>
    </xf>
    <xf numFmtId="0" fontId="9" fillId="0" borderId="253" xfId="0" applyNumberFormat="1" applyFont="1" applyFill="1" applyBorder="1" applyAlignment="1" applyProtection="1">
      <alignment horizontal="right" vertical="center"/>
      <protection/>
    </xf>
    <xf numFmtId="2" fontId="15" fillId="0" borderId="67" xfId="0" applyNumberFormat="1" applyFont="1" applyFill="1" applyBorder="1" applyAlignment="1" applyProtection="1">
      <alignment horizontal="center" vertical="center"/>
      <protection/>
    </xf>
    <xf numFmtId="2" fontId="15" fillId="0" borderId="242" xfId="0" applyNumberFormat="1" applyFont="1" applyFill="1" applyBorder="1" applyAlignment="1" applyProtection="1">
      <alignment horizontal="center" vertical="center"/>
      <protection/>
    </xf>
    <xf numFmtId="0" fontId="15" fillId="0" borderId="254" xfId="0" applyNumberFormat="1" applyFont="1" applyFill="1" applyBorder="1" applyAlignment="1" applyProtection="1">
      <alignment horizontal="center" vertical="center"/>
      <protection/>
    </xf>
    <xf numFmtId="0" fontId="15" fillId="0" borderId="173" xfId="0" applyNumberFormat="1" applyFont="1" applyFill="1" applyBorder="1" applyAlignment="1" applyProtection="1">
      <alignment horizontal="center" vertical="center"/>
      <protection/>
    </xf>
    <xf numFmtId="0" fontId="15" fillId="0" borderId="252" xfId="0" applyNumberFormat="1" applyFont="1" applyFill="1" applyBorder="1" applyAlignment="1" applyProtection="1">
      <alignment horizontal="center" vertical="center"/>
      <protection/>
    </xf>
    <xf numFmtId="0" fontId="15" fillId="0" borderId="37" xfId="0" applyNumberFormat="1" applyFont="1" applyFill="1" applyBorder="1" applyAlignment="1" applyProtection="1">
      <alignment horizontal="center" vertical="center"/>
      <protection/>
    </xf>
    <xf numFmtId="0" fontId="15" fillId="0" borderId="37" xfId="0" applyNumberFormat="1" applyFont="1" applyFill="1" applyBorder="1" applyAlignment="1" applyProtection="1">
      <alignment horizontal="center" vertical="center"/>
      <protection/>
    </xf>
    <xf numFmtId="0" fontId="23" fillId="0" borderId="37" xfId="0" applyNumberFormat="1" applyFont="1" applyFill="1" applyBorder="1" applyAlignment="1" applyProtection="1">
      <alignment horizontal="center" vertical="center"/>
      <protection/>
    </xf>
    <xf numFmtId="0" fontId="44" fillId="0" borderId="34" xfId="0" applyFont="1" applyFill="1" applyBorder="1" applyAlignment="1">
      <alignment horizontal="center" vertical="center"/>
    </xf>
    <xf numFmtId="0" fontId="9" fillId="0" borderId="74" xfId="0" applyNumberFormat="1" applyFont="1" applyFill="1" applyBorder="1" applyAlignment="1" applyProtection="1">
      <alignment horizontal="right" vertical="center"/>
      <protection/>
    </xf>
    <xf numFmtId="0" fontId="9" fillId="0" borderId="255" xfId="0" applyNumberFormat="1" applyFont="1" applyFill="1" applyBorder="1" applyAlignment="1" applyProtection="1">
      <alignment horizontal="right" vertical="center"/>
      <protection/>
    </xf>
    <xf numFmtId="0" fontId="23" fillId="0" borderId="131" xfId="0" applyFont="1" applyFill="1" applyBorder="1" applyAlignment="1" applyProtection="1">
      <alignment horizontal="center" vertical="center" wrapText="1"/>
      <protection/>
    </xf>
    <xf numFmtId="0" fontId="44" fillId="0" borderId="131" xfId="0" applyFont="1" applyFill="1" applyBorder="1" applyAlignment="1">
      <alignment horizontal="center" vertical="center" wrapText="1"/>
    </xf>
    <xf numFmtId="0" fontId="44" fillId="0" borderId="131" xfId="0" applyFont="1" applyFill="1" applyBorder="1" applyAlignment="1">
      <alignment horizontal="center" vertical="center" wrapText="1"/>
    </xf>
    <xf numFmtId="0" fontId="15" fillId="0" borderId="131" xfId="0" applyNumberFormat="1" applyFont="1" applyFill="1" applyBorder="1" applyAlignment="1" applyProtection="1">
      <alignment horizontal="center" vertical="center"/>
      <protection/>
    </xf>
    <xf numFmtId="0" fontId="15" fillId="0" borderId="131" xfId="0" applyNumberFormat="1" applyFont="1" applyFill="1" applyBorder="1" applyAlignment="1" applyProtection="1">
      <alignment horizontal="center" vertical="center"/>
      <protection/>
    </xf>
    <xf numFmtId="0" fontId="23" fillId="0" borderId="42" xfId="0" applyNumberFormat="1" applyFont="1" applyFill="1" applyBorder="1" applyAlignment="1" applyProtection="1">
      <alignment horizontal="center" vertical="center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44" fillId="0" borderId="34" xfId="0" applyFont="1" applyFill="1" applyBorder="1" applyAlignment="1">
      <alignment horizontal="center" vertical="center" wrapText="1"/>
    </xf>
    <xf numFmtId="0" fontId="23" fillId="0" borderId="74" xfId="0" applyNumberFormat="1" applyFont="1" applyFill="1" applyBorder="1" applyAlignment="1" applyProtection="1">
      <alignment horizontal="center" vertical="center"/>
      <protection/>
    </xf>
    <xf numFmtId="0" fontId="44" fillId="0" borderId="32" xfId="0" applyFont="1" applyFill="1" applyBorder="1" applyAlignment="1">
      <alignment horizontal="center" vertical="center"/>
    </xf>
    <xf numFmtId="0" fontId="15" fillId="0" borderId="32" xfId="0" applyNumberFormat="1" applyFont="1" applyFill="1" applyBorder="1" applyAlignment="1" applyProtection="1">
      <alignment horizontal="center" vertical="center"/>
      <protection/>
    </xf>
    <xf numFmtId="0" fontId="46" fillId="0" borderId="32" xfId="0" applyFont="1" applyFill="1" applyBorder="1" applyAlignment="1">
      <alignment horizontal="center" vertical="center"/>
    </xf>
    <xf numFmtId="0" fontId="23" fillId="0" borderId="34" xfId="0" applyNumberFormat="1" applyFont="1" applyFill="1" applyBorder="1" applyAlignment="1" applyProtection="1">
      <alignment horizontal="center" vertical="center"/>
      <protection/>
    </xf>
    <xf numFmtId="0" fontId="23" fillId="0" borderId="94" xfId="0" applyFont="1" applyFill="1" applyBorder="1" applyAlignment="1" applyProtection="1">
      <alignment horizontal="left" vertical="center" wrapText="1"/>
      <protection/>
    </xf>
    <xf numFmtId="0" fontId="44" fillId="0" borderId="32" xfId="0" applyFont="1" applyFill="1" applyBorder="1" applyAlignment="1">
      <alignment horizontal="left" vertical="center" wrapText="1"/>
    </xf>
    <xf numFmtId="0" fontId="44" fillId="0" borderId="34" xfId="0" applyFont="1" applyFill="1" applyBorder="1" applyAlignment="1">
      <alignment horizontal="left" vertical="center" wrapText="1"/>
    </xf>
    <xf numFmtId="0" fontId="23" fillId="0" borderId="128" xfId="0" applyFont="1" applyFill="1" applyBorder="1" applyAlignment="1" applyProtection="1">
      <alignment horizontal="center" vertical="center" wrapText="1"/>
      <protection/>
    </xf>
    <xf numFmtId="0" fontId="44" fillId="0" borderId="128" xfId="0" applyFont="1" applyFill="1" applyBorder="1" applyAlignment="1">
      <alignment horizontal="center" vertical="center" wrapText="1"/>
    </xf>
    <xf numFmtId="0" fontId="44" fillId="0" borderId="128" xfId="0" applyFont="1" applyFill="1" applyBorder="1" applyAlignment="1">
      <alignment horizontal="center" vertical="center" wrapText="1"/>
    </xf>
    <xf numFmtId="0" fontId="15" fillId="0" borderId="128" xfId="0" applyNumberFormat="1" applyFont="1" applyFill="1" applyBorder="1" applyAlignment="1" applyProtection="1">
      <alignment horizontal="center" vertical="center"/>
      <protection/>
    </xf>
    <xf numFmtId="0" fontId="44" fillId="0" borderId="128" xfId="0" applyFont="1" applyFill="1" applyBorder="1" applyAlignment="1">
      <alignment horizontal="center" vertical="center"/>
    </xf>
    <xf numFmtId="0" fontId="23" fillId="0" borderId="94" xfId="0" applyNumberFormat="1" applyFont="1" applyFill="1" applyBorder="1" applyAlignment="1" applyProtection="1">
      <alignment horizontal="center" vertical="center" wrapText="1"/>
      <protection/>
    </xf>
    <xf numFmtId="0" fontId="44" fillId="0" borderId="32" xfId="0" applyFont="1" applyFill="1" applyBorder="1" applyAlignment="1">
      <alignment horizontal="center" vertical="center" wrapText="1"/>
    </xf>
    <xf numFmtId="0" fontId="15" fillId="0" borderId="74" xfId="0" applyNumberFormat="1" applyFont="1" applyFill="1" applyBorder="1" applyAlignment="1" applyProtection="1">
      <alignment horizontal="center" vertical="center"/>
      <protection/>
    </xf>
    <xf numFmtId="0" fontId="15" fillId="0" borderId="32" xfId="0" applyNumberFormat="1" applyFont="1" applyFill="1" applyBorder="1" applyAlignment="1" applyProtection="1">
      <alignment horizontal="center" vertical="center"/>
      <protection/>
    </xf>
    <xf numFmtId="0" fontId="23" fillId="0" borderId="32" xfId="0" applyNumberFormat="1" applyFont="1" applyFill="1" applyBorder="1" applyAlignment="1" applyProtection="1">
      <alignment horizontal="center" vertical="center"/>
      <protection/>
    </xf>
    <xf numFmtId="0" fontId="23" fillId="0" borderId="128" xfId="0" applyFont="1" applyFill="1" applyBorder="1" applyAlignment="1" applyProtection="1">
      <alignment horizontal="center" vertical="center" wrapText="1"/>
      <protection/>
    </xf>
    <xf numFmtId="0" fontId="15" fillId="0" borderId="128" xfId="0" applyNumberFormat="1" applyFont="1" applyFill="1" applyBorder="1" applyAlignment="1" applyProtection="1">
      <alignment horizontal="center" vertical="center"/>
      <protection/>
    </xf>
    <xf numFmtId="0" fontId="44" fillId="0" borderId="32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 applyProtection="1">
      <alignment horizontal="left" vertical="center" wrapText="1"/>
      <protection/>
    </xf>
    <xf numFmtId="0" fontId="23" fillId="0" borderId="34" xfId="0" applyFont="1" applyFill="1" applyBorder="1" applyAlignment="1" applyProtection="1">
      <alignment horizontal="left" vertical="center" wrapText="1"/>
      <protection/>
    </xf>
    <xf numFmtId="0" fontId="23" fillId="0" borderId="22" xfId="0" applyNumberFormat="1" applyFont="1" applyFill="1" applyBorder="1" applyAlignment="1" applyProtection="1">
      <alignment horizontal="center" vertical="center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9" fillId="0" borderId="154" xfId="0" applyNumberFormat="1" applyFont="1" applyFill="1" applyBorder="1" applyAlignment="1" applyProtection="1">
      <alignment horizontal="right" vertical="center"/>
      <protection/>
    </xf>
    <xf numFmtId="0" fontId="9" fillId="0" borderId="256" xfId="0" applyNumberFormat="1" applyFont="1" applyFill="1" applyBorder="1" applyAlignment="1" applyProtection="1">
      <alignment horizontal="right" vertical="center"/>
      <protection/>
    </xf>
    <xf numFmtId="0" fontId="23" fillId="0" borderId="154" xfId="0" applyNumberFormat="1" applyFont="1" applyFill="1" applyBorder="1" applyAlignment="1" applyProtection="1">
      <alignment horizontal="center" vertical="center"/>
      <protection/>
    </xf>
    <xf numFmtId="0" fontId="15" fillId="0" borderId="22" xfId="0" applyNumberFormat="1" applyFont="1" applyFill="1" applyBorder="1" applyAlignment="1" applyProtection="1">
      <alignment horizontal="center" vertical="center"/>
      <protection/>
    </xf>
    <xf numFmtId="0" fontId="20" fillId="0" borderId="257" xfId="0" applyFont="1" applyFill="1" applyBorder="1" applyAlignment="1" applyProtection="1">
      <alignment horizontal="left" wrapText="1"/>
      <protection/>
    </xf>
    <xf numFmtId="0" fontId="20" fillId="0" borderId="0" xfId="0" applyFont="1" applyFill="1" applyBorder="1" applyAlignment="1" applyProtection="1">
      <alignment horizontal="left" wrapText="1"/>
      <protection/>
    </xf>
    <xf numFmtId="0" fontId="23" fillId="0" borderId="218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left" vertical="center" wrapText="1"/>
      <protection/>
    </xf>
    <xf numFmtId="0" fontId="23" fillId="0" borderId="24" xfId="0" applyFont="1" applyFill="1" applyBorder="1" applyAlignment="1" applyProtection="1">
      <alignment horizontal="left" vertical="center" wrapText="1"/>
      <protection/>
    </xf>
    <xf numFmtId="0" fontId="23" fillId="0" borderId="258" xfId="0" applyFont="1" applyFill="1" applyBorder="1" applyAlignment="1" applyProtection="1">
      <alignment horizontal="center" vertical="center" wrapText="1"/>
      <protection/>
    </xf>
    <xf numFmtId="0" fontId="23" fillId="0" borderId="258" xfId="0" applyFont="1" applyFill="1" applyBorder="1" applyAlignment="1" applyProtection="1">
      <alignment horizontal="center" vertical="center" wrapText="1"/>
      <protection/>
    </xf>
    <xf numFmtId="0" fontId="15" fillId="0" borderId="258" xfId="0" applyNumberFormat="1" applyFont="1" applyFill="1" applyBorder="1" applyAlignment="1" applyProtection="1">
      <alignment horizontal="center" vertical="center"/>
      <protection/>
    </xf>
    <xf numFmtId="0" fontId="23" fillId="0" borderId="218" xfId="0" applyNumberFormat="1" applyFont="1" applyFill="1" applyBorder="1" applyAlignment="1" applyProtection="1">
      <alignment horizontal="center" vertical="center"/>
      <protection/>
    </xf>
    <xf numFmtId="0" fontId="9" fillId="0" borderId="259" xfId="0" applyNumberFormat="1" applyFont="1" applyFill="1" applyBorder="1" applyAlignment="1" applyProtection="1">
      <alignment horizontal="right" vertical="center"/>
      <protection/>
    </xf>
    <xf numFmtId="0" fontId="6" fillId="0" borderId="120" xfId="0" applyFont="1" applyFill="1" applyBorder="1" applyAlignment="1" applyProtection="1">
      <alignment horizontal="right" vertical="center" wrapText="1"/>
      <protection/>
    </xf>
    <xf numFmtId="2" fontId="15" fillId="0" borderId="58" xfId="0" applyNumberFormat="1" applyFont="1" applyFill="1" applyBorder="1" applyAlignment="1" applyProtection="1">
      <alignment horizontal="center" vertical="center"/>
      <protection/>
    </xf>
    <xf numFmtId="2" fontId="15" fillId="0" borderId="65" xfId="0" applyNumberFormat="1" applyFont="1" applyFill="1" applyBorder="1" applyAlignment="1" applyProtection="1">
      <alignment horizontal="center" vertical="center"/>
      <protection/>
    </xf>
    <xf numFmtId="0" fontId="15" fillId="0" borderId="254" xfId="0" applyNumberFormat="1" applyFont="1" applyFill="1" applyBorder="1" applyAlignment="1" applyProtection="1">
      <alignment horizontal="center" vertical="center"/>
      <protection/>
    </xf>
    <xf numFmtId="0" fontId="9" fillId="0" borderId="150" xfId="0" applyNumberFormat="1" applyFont="1" applyFill="1" applyBorder="1" applyAlignment="1" applyProtection="1">
      <alignment horizontal="right" vertical="center"/>
      <protection/>
    </xf>
    <xf numFmtId="0" fontId="15" fillId="0" borderId="136" xfId="0" applyNumberFormat="1" applyFont="1" applyFill="1" applyBorder="1" applyAlignment="1" applyProtection="1">
      <alignment horizontal="center" vertical="center" wrapText="1"/>
      <protection/>
    </xf>
    <xf numFmtId="0" fontId="15" fillId="0" borderId="94" xfId="0" applyNumberFormat="1" applyFont="1" applyFill="1" applyBorder="1" applyAlignment="1" applyProtection="1">
      <alignment horizontal="center" vertical="center" wrapText="1"/>
      <protection/>
    </xf>
    <xf numFmtId="0" fontId="23" fillId="0" borderId="84" xfId="0" applyFont="1" applyFill="1" applyBorder="1" applyAlignment="1" applyProtection="1">
      <alignment horizontal="left" vertical="center" wrapText="1"/>
      <protection/>
    </xf>
    <xf numFmtId="0" fontId="44" fillId="0" borderId="84" xfId="0" applyFont="1" applyFill="1" applyBorder="1" applyAlignment="1">
      <alignment horizontal="center" vertical="center" wrapText="1"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23" fillId="0" borderId="226" xfId="0" applyNumberFormat="1" applyFont="1" applyFill="1" applyBorder="1" applyAlignment="1" applyProtection="1">
      <alignment horizontal="center" vertical="center"/>
      <protection/>
    </xf>
    <xf numFmtId="0" fontId="9" fillId="0" borderId="149" xfId="0" applyNumberFormat="1" applyFont="1" applyFill="1" applyBorder="1" applyAlignment="1" applyProtection="1">
      <alignment horizontal="right" vertical="center"/>
      <protection/>
    </xf>
    <xf numFmtId="0" fontId="23" fillId="0" borderId="10" xfId="0" applyFont="1" applyFill="1" applyBorder="1" applyAlignment="1" applyProtection="1">
      <alignment horizontal="left" vertical="center" wrapText="1"/>
      <protection/>
    </xf>
    <xf numFmtId="0" fontId="15" fillId="0" borderId="144" xfId="0" applyNumberFormat="1" applyFont="1" applyFill="1" applyBorder="1" applyAlignment="1" applyProtection="1">
      <alignment horizontal="center" vertical="center"/>
      <protection/>
    </xf>
    <xf numFmtId="0" fontId="15" fillId="0" borderId="218" xfId="0" applyNumberFormat="1" applyFont="1" applyFill="1" applyBorder="1" applyAlignment="1" applyProtection="1">
      <alignment horizontal="center" vertical="center"/>
      <protection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0" fontId="23" fillId="0" borderId="144" xfId="0" applyNumberFormat="1" applyFont="1" applyFill="1" applyBorder="1" applyAlignment="1" applyProtection="1">
      <alignment horizontal="center" vertical="center"/>
      <protection/>
    </xf>
    <xf numFmtId="0" fontId="23" fillId="0" borderId="260" xfId="0" applyFont="1" applyFill="1" applyBorder="1" applyAlignment="1" applyProtection="1">
      <alignment horizontal="left" vertical="center" wrapText="1"/>
      <protection/>
    </xf>
    <xf numFmtId="0" fontId="23" fillId="0" borderId="226" xfId="0" applyFont="1" applyFill="1" applyBorder="1" applyAlignment="1" applyProtection="1">
      <alignment horizontal="left" vertical="center" wrapText="1"/>
      <protection/>
    </xf>
    <xf numFmtId="0" fontId="23" fillId="0" borderId="216" xfId="0" applyFont="1" applyFill="1" applyBorder="1" applyAlignment="1" applyProtection="1">
      <alignment horizontal="left" vertical="center" wrapText="1"/>
      <protection/>
    </xf>
    <xf numFmtId="0" fontId="23" fillId="0" borderId="216" xfId="0" applyFont="1" applyFill="1" applyBorder="1" applyAlignment="1" applyProtection="1">
      <alignment horizontal="center" vertical="center" wrapText="1"/>
      <protection/>
    </xf>
    <xf numFmtId="0" fontId="15" fillId="0" borderId="216" xfId="0" applyNumberFormat="1" applyFont="1" applyFill="1" applyBorder="1" applyAlignment="1" applyProtection="1">
      <alignment horizontal="center" vertical="center"/>
      <protection/>
    </xf>
    <xf numFmtId="0" fontId="15" fillId="0" borderId="226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46" fillId="0" borderId="261" xfId="0" applyFont="1" applyFill="1" applyBorder="1" applyAlignment="1">
      <alignment horizontal="center" textRotation="90" wrapText="1"/>
    </xf>
    <xf numFmtId="0" fontId="46" fillId="0" borderId="65" xfId="0" applyFont="1" applyFill="1" applyBorder="1" applyAlignment="1">
      <alignment horizontal="center" textRotation="90" wrapText="1"/>
    </xf>
    <xf numFmtId="0" fontId="46" fillId="0" borderId="58" xfId="0" applyFont="1" applyFill="1" applyBorder="1" applyAlignment="1">
      <alignment horizontal="center" textRotation="90"/>
    </xf>
    <xf numFmtId="0" fontId="46" fillId="0" borderId="65" xfId="0" applyFont="1" applyFill="1" applyBorder="1" applyAlignment="1">
      <alignment horizontal="center" textRotation="90"/>
    </xf>
    <xf numFmtId="0" fontId="46" fillId="0" borderId="81" xfId="0" applyFont="1" applyFill="1" applyBorder="1" applyAlignment="1">
      <alignment horizontal="center" textRotation="90"/>
    </xf>
    <xf numFmtId="0" fontId="46" fillId="0" borderId="58" xfId="0" applyFont="1" applyFill="1" applyBorder="1" applyAlignment="1">
      <alignment textRotation="90" wrapText="1"/>
    </xf>
    <xf numFmtId="0" fontId="46" fillId="0" borderId="81" xfId="0" applyFont="1" applyFill="1" applyBorder="1" applyAlignment="1">
      <alignment textRotation="90" wrapText="1"/>
    </xf>
    <xf numFmtId="0" fontId="42" fillId="0" borderId="0" xfId="0" applyFont="1" applyFill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 horizontal="center"/>
    </xf>
    <xf numFmtId="0" fontId="45" fillId="0" borderId="58" xfId="0" applyFont="1" applyFill="1" applyBorder="1" applyAlignment="1">
      <alignment horizontal="center"/>
    </xf>
    <xf numFmtId="0" fontId="45" fillId="0" borderId="65" xfId="0" applyFont="1" applyFill="1" applyBorder="1" applyAlignment="1">
      <alignment horizontal="center"/>
    </xf>
    <xf numFmtId="0" fontId="45" fillId="0" borderId="81" xfId="0" applyFont="1" applyFill="1" applyBorder="1" applyAlignment="1">
      <alignment horizontal="center"/>
    </xf>
    <xf numFmtId="0" fontId="46" fillId="0" borderId="58" xfId="0" applyFont="1" applyFill="1" applyBorder="1" applyAlignment="1">
      <alignment horizontal="center" textRotation="90" wrapText="1"/>
    </xf>
    <xf numFmtId="0" fontId="46" fillId="0" borderId="81" xfId="0" applyFont="1" applyFill="1" applyBorder="1" applyAlignment="1">
      <alignment horizontal="center" textRotation="90" wrapText="1"/>
    </xf>
    <xf numFmtId="0" fontId="43" fillId="0" borderId="58" xfId="0" applyFont="1" applyFill="1" applyBorder="1" applyAlignment="1">
      <alignment horizontal="center" textRotation="90"/>
    </xf>
    <xf numFmtId="0" fontId="43" fillId="0" borderId="251" xfId="0" applyFont="1" applyFill="1" applyBorder="1" applyAlignment="1">
      <alignment horizontal="center" textRotation="90"/>
    </xf>
    <xf numFmtId="0" fontId="46" fillId="0" borderId="65" xfId="0" applyFont="1" applyFill="1" applyBorder="1" applyAlignment="1">
      <alignment textRotation="90" wrapText="1"/>
    </xf>
    <xf numFmtId="0" fontId="14" fillId="0" borderId="34" xfId="0" applyFont="1" applyFill="1" applyBorder="1" applyAlignment="1" applyProtection="1">
      <alignment horizontal="left" vertical="center" wrapText="1"/>
      <protection/>
    </xf>
    <xf numFmtId="0" fontId="14" fillId="0" borderId="262" xfId="0" applyFont="1" applyFill="1" applyBorder="1" applyAlignment="1" applyProtection="1">
      <alignment horizontal="left" vertical="center" wrapText="1"/>
      <protection/>
    </xf>
    <xf numFmtId="0" fontId="13" fillId="0" borderId="262" xfId="0" applyNumberFormat="1" applyFont="1" applyFill="1" applyBorder="1" applyAlignment="1" applyProtection="1">
      <alignment horizontal="center" vertical="center"/>
      <protection/>
    </xf>
    <xf numFmtId="0" fontId="13" fillId="0" borderId="202" xfId="0" applyNumberFormat="1" applyFont="1" applyFill="1" applyBorder="1" applyAlignment="1" applyProtection="1">
      <alignment horizontal="center" vertical="center"/>
      <protection/>
    </xf>
    <xf numFmtId="0" fontId="88" fillId="0" borderId="262" xfId="0" applyFont="1" applyFill="1" applyBorder="1" applyAlignment="1">
      <alignment horizontal="left" vertical="center" wrapText="1"/>
    </xf>
    <xf numFmtId="0" fontId="91" fillId="0" borderId="34" xfId="0" applyFont="1" applyFill="1" applyBorder="1" applyAlignment="1" applyProtection="1">
      <alignment horizontal="left" vertical="center" wrapText="1"/>
      <protection/>
    </xf>
    <xf numFmtId="0" fontId="92" fillId="0" borderId="262" xfId="0" applyFont="1" applyFill="1" applyBorder="1" applyAlignment="1">
      <alignment horizontal="left" vertical="center" wrapText="1"/>
    </xf>
    <xf numFmtId="0" fontId="93" fillId="0" borderId="262" xfId="0" applyNumberFormat="1" applyFont="1" applyFill="1" applyBorder="1" applyAlignment="1" applyProtection="1">
      <alignment horizontal="center" vertical="center"/>
      <protection/>
    </xf>
    <xf numFmtId="0" fontId="93" fillId="0" borderId="202" xfId="0" applyNumberFormat="1" applyFont="1" applyFill="1" applyBorder="1" applyAlignment="1" applyProtection="1">
      <alignment horizontal="center" vertical="center"/>
      <protection/>
    </xf>
    <xf numFmtId="0" fontId="13" fillId="0" borderId="141" xfId="0" applyFont="1" applyFill="1" applyBorder="1" applyAlignment="1" applyProtection="1">
      <alignment horizontal="right" vertical="center" wrapText="1"/>
      <protection/>
    </xf>
    <xf numFmtId="0" fontId="13" fillId="0" borderId="65" xfId="0" applyFont="1" applyFill="1" applyBorder="1" applyAlignment="1" applyProtection="1">
      <alignment horizontal="right" vertical="center" wrapText="1"/>
      <protection/>
    </xf>
    <xf numFmtId="0" fontId="13" fillId="0" borderId="58" xfId="0" applyNumberFormat="1" applyFont="1" applyFill="1" applyBorder="1" applyAlignment="1" applyProtection="1">
      <alignment horizontal="center" vertical="center"/>
      <protection/>
    </xf>
    <xf numFmtId="0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226" xfId="0" applyNumberFormat="1" applyFont="1" applyFill="1" applyBorder="1" applyAlignment="1" applyProtection="1">
      <alignment horizontal="center" vertical="center"/>
      <protection/>
    </xf>
    <xf numFmtId="0" fontId="13" fillId="0" borderId="216" xfId="0" applyNumberFormat="1" applyFont="1" applyFill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88" fillId="0" borderId="10" xfId="0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99" xfId="0" applyNumberFormat="1" applyFont="1" applyFill="1" applyBorder="1" applyAlignment="1" applyProtection="1">
      <alignment horizontal="center" vertical="center"/>
      <protection/>
    </xf>
    <xf numFmtId="0" fontId="13" fillId="0" borderId="121" xfId="0" applyNumberFormat="1" applyFont="1" applyFill="1" applyBorder="1" applyAlignment="1" applyProtection="1">
      <alignment horizontal="center" vertical="center"/>
      <protection/>
    </xf>
    <xf numFmtId="0" fontId="13" fillId="0" borderId="245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88" fillId="0" borderId="141" xfId="0" applyFont="1" applyFill="1" applyBorder="1" applyAlignment="1">
      <alignment horizontal="center" wrapText="1"/>
    </xf>
    <xf numFmtId="0" fontId="88" fillId="0" borderId="65" xfId="0" applyFont="1" applyFill="1" applyBorder="1" applyAlignment="1">
      <alignment horizontal="center" wrapText="1"/>
    </xf>
    <xf numFmtId="0" fontId="88" fillId="0" borderId="58" xfId="0" applyFont="1" applyFill="1" applyBorder="1" applyAlignment="1">
      <alignment horizontal="center" textRotation="90" wrapText="1"/>
    </xf>
    <xf numFmtId="0" fontId="88" fillId="0" borderId="81" xfId="0" applyFont="1" applyFill="1" applyBorder="1" applyAlignment="1">
      <alignment horizontal="center" textRotation="90" wrapText="1"/>
    </xf>
    <xf numFmtId="0" fontId="14" fillId="0" borderId="146" xfId="0" applyFont="1" applyFill="1" applyBorder="1" applyAlignment="1" applyProtection="1">
      <alignment horizontal="left" vertical="center" wrapText="1"/>
      <protection/>
    </xf>
    <xf numFmtId="0" fontId="14" fillId="0" borderId="153" xfId="0" applyFont="1" applyFill="1" applyBorder="1" applyAlignment="1" applyProtection="1">
      <alignment horizontal="left" vertical="center" wrapText="1"/>
      <protection/>
    </xf>
    <xf numFmtId="0" fontId="88" fillId="0" borderId="17" xfId="0" applyFont="1" applyFill="1" applyBorder="1" applyAlignment="1">
      <alignment horizontal="left" vertical="center" wrapText="1"/>
    </xf>
    <xf numFmtId="0" fontId="13" fillId="0" borderId="17" xfId="0" applyNumberFormat="1" applyFont="1" applyFill="1" applyBorder="1" applyAlignment="1" applyProtection="1">
      <alignment horizontal="center" vertical="center"/>
      <protection/>
    </xf>
    <xf numFmtId="0" fontId="13" fillId="0" borderId="84" xfId="0" applyNumberFormat="1" applyFont="1" applyFill="1" applyBorder="1" applyAlignment="1" applyProtection="1">
      <alignment horizontal="center" vertical="center"/>
      <protection/>
    </xf>
    <xf numFmtId="0" fontId="88" fillId="0" borderId="241" xfId="0" applyFont="1" applyFill="1" applyBorder="1" applyAlignment="1">
      <alignment horizontal="left" vertical="center" wrapText="1"/>
    </xf>
    <xf numFmtId="0" fontId="13" fillId="0" borderId="241" xfId="0" applyNumberFormat="1" applyFont="1" applyFill="1" applyBorder="1" applyAlignment="1" applyProtection="1">
      <alignment horizontal="center" vertical="center"/>
      <protection/>
    </xf>
    <xf numFmtId="0" fontId="13" fillId="0" borderId="215" xfId="0" applyNumberFormat="1" applyFont="1" applyFill="1" applyBorder="1" applyAlignment="1" applyProtection="1">
      <alignment horizontal="center" vertical="center"/>
      <protection/>
    </xf>
    <xf numFmtId="0" fontId="13" fillId="0" borderId="141" xfId="0" applyFont="1" applyFill="1" applyBorder="1" applyAlignment="1" applyProtection="1">
      <alignment horizontal="right" vertical="center" wrapText="1"/>
      <protection/>
    </xf>
    <xf numFmtId="0" fontId="13" fillId="0" borderId="65" xfId="0" applyFont="1" applyFill="1" applyBorder="1" applyAlignment="1" applyProtection="1">
      <alignment horizontal="right" vertical="center" wrapText="1"/>
      <protection/>
    </xf>
    <xf numFmtId="0" fontId="13" fillId="0" borderId="58" xfId="0" applyNumberFormat="1" applyFont="1" applyFill="1" applyBorder="1" applyAlignment="1" applyProtection="1">
      <alignment horizontal="center" vertical="center"/>
      <protection/>
    </xf>
    <xf numFmtId="0" fontId="13" fillId="0" borderId="219" xfId="0" applyNumberFormat="1" applyFont="1" applyFill="1" applyBorder="1" applyAlignment="1" applyProtection="1">
      <alignment horizontal="center" vertical="center"/>
      <protection/>
    </xf>
    <xf numFmtId="0" fontId="14" fillId="0" borderId="17" xfId="0" applyFont="1" applyFill="1" applyBorder="1" applyAlignment="1" applyProtection="1">
      <alignment horizontal="left" vertical="center" wrapText="1"/>
      <protection/>
    </xf>
    <xf numFmtId="0" fontId="89" fillId="0" borderId="0" xfId="0" applyFont="1" applyFill="1" applyBorder="1" applyAlignment="1">
      <alignment horizontal="center" vertical="center"/>
    </xf>
    <xf numFmtId="0" fontId="93" fillId="0" borderId="10" xfId="0" applyNumberFormat="1" applyFont="1" applyFill="1" applyBorder="1" applyAlignment="1" applyProtection="1">
      <alignment horizontal="center" vertical="center"/>
      <protection/>
    </xf>
    <xf numFmtId="0" fontId="93" fillId="0" borderId="199" xfId="0" applyNumberFormat="1" applyFont="1" applyFill="1" applyBorder="1" applyAlignment="1" applyProtection="1">
      <alignment horizontal="center" vertical="center"/>
      <protection/>
    </xf>
    <xf numFmtId="0" fontId="13" fillId="0" borderId="136" xfId="0" applyNumberFormat="1" applyFont="1" applyFill="1" applyBorder="1" applyAlignment="1" applyProtection="1">
      <alignment horizontal="center" vertical="center"/>
      <protection/>
    </xf>
    <xf numFmtId="0" fontId="9" fillId="0" borderId="41" xfId="0" applyNumberFormat="1" applyFont="1" applyFill="1" applyBorder="1" applyAlignment="1" applyProtection="1">
      <alignment horizontal="center" vertical="center"/>
      <protection/>
    </xf>
    <xf numFmtId="0" fontId="9" fillId="0" borderId="263" xfId="0" applyNumberFormat="1" applyFont="1" applyFill="1" applyBorder="1" applyAlignment="1" applyProtection="1">
      <alignment horizontal="center" vertical="center"/>
      <protection/>
    </xf>
    <xf numFmtId="0" fontId="9" fillId="0" borderId="66" xfId="0" applyFont="1" applyFill="1" applyBorder="1" applyAlignment="1" applyProtection="1">
      <alignment/>
      <protection/>
    </xf>
    <xf numFmtId="0" fontId="9" fillId="0" borderId="264" xfId="0" applyNumberFormat="1" applyFont="1" applyFill="1" applyBorder="1" applyAlignment="1" applyProtection="1">
      <alignment horizontal="center" vertical="center"/>
      <protection/>
    </xf>
    <xf numFmtId="0" fontId="9" fillId="0" borderId="78" xfId="0" applyNumberFormat="1" applyFont="1" applyFill="1" applyBorder="1" applyAlignment="1" applyProtection="1">
      <alignment horizontal="center" vertical="center"/>
      <protection/>
    </xf>
    <xf numFmtId="0" fontId="9" fillId="0" borderId="35" xfId="0" applyNumberFormat="1" applyFont="1" applyFill="1" applyBorder="1" applyAlignment="1" applyProtection="1">
      <alignment horizontal="center" vertical="center"/>
      <protection/>
    </xf>
    <xf numFmtId="0" fontId="9" fillId="0" borderId="42" xfId="0" applyNumberFormat="1" applyFont="1" applyFill="1" applyBorder="1" applyAlignment="1" applyProtection="1">
      <alignment horizontal="center" vertical="center"/>
      <protection/>
    </xf>
    <xf numFmtId="0" fontId="9" fillId="0" borderId="214" xfId="0" applyNumberFormat="1" applyFont="1" applyFill="1" applyBorder="1" applyAlignment="1" applyProtection="1">
      <alignment horizontal="center" vertical="center"/>
      <protection/>
    </xf>
    <xf numFmtId="0" fontId="15" fillId="0" borderId="53" xfId="0" applyFont="1" applyFill="1" applyBorder="1" applyAlignment="1" applyProtection="1">
      <alignment horizontal="left" vertical="top" wrapText="1"/>
      <protection/>
    </xf>
    <xf numFmtId="0" fontId="15" fillId="0" borderId="66" xfId="0" applyFont="1" applyFill="1" applyBorder="1" applyAlignment="1" applyProtection="1">
      <alignment horizontal="left" vertical="top" wrapText="1"/>
      <protection/>
    </xf>
    <xf numFmtId="0" fontId="15" fillId="0" borderId="78" xfId="0" applyFont="1" applyFill="1" applyBorder="1" applyAlignment="1" applyProtection="1">
      <alignment horizontal="left" vertical="top" wrapText="1"/>
      <protection/>
    </xf>
    <xf numFmtId="0" fontId="9" fillId="0" borderId="53" xfId="0" applyNumberFormat="1" applyFont="1" applyFill="1" applyBorder="1" applyAlignment="1" applyProtection="1">
      <alignment horizontal="center" vertical="center"/>
      <protection/>
    </xf>
    <xf numFmtId="0" fontId="9" fillId="0" borderId="265" xfId="0" applyNumberFormat="1" applyFont="1" applyFill="1" applyBorder="1" applyAlignment="1" applyProtection="1">
      <alignment horizontal="center" vertical="center"/>
      <protection/>
    </xf>
    <xf numFmtId="0" fontId="15" fillId="0" borderId="51" xfId="0" applyFont="1" applyFill="1" applyBorder="1" applyAlignment="1" applyProtection="1">
      <alignment horizontal="left" vertical="top" wrapText="1"/>
      <protection/>
    </xf>
    <xf numFmtId="0" fontId="15" fillId="0" borderId="80" xfId="0" applyFont="1" applyFill="1" applyBorder="1" applyAlignment="1" applyProtection="1">
      <alignment horizontal="left" vertical="top" wrapText="1"/>
      <protection/>
    </xf>
    <xf numFmtId="0" fontId="15" fillId="0" borderId="75" xfId="0" applyFont="1" applyFill="1" applyBorder="1" applyAlignment="1" applyProtection="1">
      <alignment horizontal="left" vertical="top" wrapText="1"/>
      <protection/>
    </xf>
    <xf numFmtId="1" fontId="9" fillId="0" borderId="53" xfId="0" applyNumberFormat="1" applyFont="1" applyFill="1" applyBorder="1" applyAlignment="1" applyProtection="1">
      <alignment horizontal="right" vertical="center"/>
      <protection/>
    </xf>
    <xf numFmtId="1" fontId="9" fillId="0" borderId="265" xfId="0" applyNumberFormat="1" applyFont="1" applyFill="1" applyBorder="1" applyAlignment="1" applyProtection="1">
      <alignment horizontal="right" vertical="center"/>
      <protection/>
    </xf>
    <xf numFmtId="0" fontId="15" fillId="0" borderId="53" xfId="0" applyFont="1" applyFill="1" applyBorder="1" applyAlignment="1" applyProtection="1">
      <alignment horizontal="right" wrapText="1"/>
      <protection/>
    </xf>
    <xf numFmtId="0" fontId="23" fillId="0" borderId="66" xfId="0" applyFont="1" applyFill="1" applyBorder="1" applyAlignment="1" applyProtection="1">
      <alignment horizontal="right" wrapText="1"/>
      <protection/>
    </xf>
    <xf numFmtId="1" fontId="9" fillId="0" borderId="78" xfId="0" applyNumberFormat="1" applyFont="1" applyFill="1" applyBorder="1" applyAlignment="1" applyProtection="1">
      <alignment horizontal="right" vertical="center"/>
      <protection/>
    </xf>
    <xf numFmtId="192" fontId="9" fillId="0" borderId="53" xfId="0" applyNumberFormat="1" applyFont="1" applyFill="1" applyBorder="1" applyAlignment="1" applyProtection="1">
      <alignment horizontal="right" vertical="center"/>
      <protection/>
    </xf>
    <xf numFmtId="192" fontId="9" fillId="0" borderId="265" xfId="0" applyNumberFormat="1" applyFont="1" applyFill="1" applyBorder="1" applyAlignment="1" applyProtection="1">
      <alignment horizontal="right" vertical="center"/>
      <protection/>
    </xf>
    <xf numFmtId="1" fontId="48" fillId="0" borderId="53" xfId="0" applyNumberFormat="1" applyFont="1" applyFill="1" applyBorder="1" applyAlignment="1" applyProtection="1">
      <alignment horizontal="right" vertical="center"/>
      <protection/>
    </xf>
    <xf numFmtId="1" fontId="48" fillId="0" borderId="265" xfId="0" applyNumberFormat="1" applyFont="1" applyFill="1" applyBorder="1" applyAlignment="1" applyProtection="1">
      <alignment horizontal="right" vertical="center"/>
      <protection/>
    </xf>
    <xf numFmtId="0" fontId="15" fillId="0" borderId="53" xfId="0" applyFont="1" applyFill="1" applyBorder="1" applyAlignment="1" applyProtection="1">
      <alignment horizontal="right"/>
      <protection/>
    </xf>
    <xf numFmtId="0" fontId="0" fillId="0" borderId="66" xfId="0" applyFill="1" applyBorder="1" applyAlignment="1">
      <alignment horizontal="right"/>
    </xf>
    <xf numFmtId="0" fontId="0" fillId="0" borderId="78" xfId="0" applyFill="1" applyBorder="1" applyAlignment="1">
      <alignment horizontal="right"/>
    </xf>
    <xf numFmtId="192" fontId="48" fillId="0" borderId="53" xfId="0" applyNumberFormat="1" applyFont="1" applyFill="1" applyBorder="1" applyAlignment="1" applyProtection="1">
      <alignment horizontal="right" vertical="center"/>
      <protection/>
    </xf>
    <xf numFmtId="192" fontId="48" fillId="0" borderId="265" xfId="0" applyNumberFormat="1" applyFont="1" applyFill="1" applyBorder="1" applyAlignment="1" applyProtection="1">
      <alignment horizontal="right" vertical="center"/>
      <protection/>
    </xf>
    <xf numFmtId="0" fontId="6" fillId="0" borderId="41" xfId="0" applyNumberFormat="1" applyFont="1" applyFill="1" applyBorder="1" applyAlignment="1" applyProtection="1">
      <alignment horizontal="center" vertical="center"/>
      <protection/>
    </xf>
    <xf numFmtId="0" fontId="6" fillId="0" borderId="263" xfId="0" applyNumberFormat="1" applyFont="1" applyFill="1" applyBorder="1" applyAlignment="1" applyProtection="1">
      <alignment horizontal="center" vertical="center"/>
      <protection/>
    </xf>
    <xf numFmtId="0" fontId="7" fillId="0" borderId="53" xfId="0" applyFont="1" applyFill="1" applyBorder="1" applyAlignment="1" applyProtection="1">
      <alignment horizontal="right" wrapText="1"/>
      <protection/>
    </xf>
    <xf numFmtId="0" fontId="7" fillId="0" borderId="66" xfId="0" applyFont="1" applyFill="1" applyBorder="1" applyAlignment="1" applyProtection="1">
      <alignment horizontal="right" wrapText="1"/>
      <protection/>
    </xf>
    <xf numFmtId="0" fontId="7" fillId="0" borderId="78" xfId="0" applyFont="1" applyFill="1" applyBorder="1" applyAlignment="1" applyProtection="1">
      <alignment horizontal="right" wrapText="1"/>
      <protection/>
    </xf>
    <xf numFmtId="1" fontId="77" fillId="0" borderId="53" xfId="0" applyNumberFormat="1" applyFont="1" applyFill="1" applyBorder="1" applyAlignment="1" applyProtection="1">
      <alignment horizontal="right" vertical="center"/>
      <protection/>
    </xf>
    <xf numFmtId="1" fontId="77" fillId="0" borderId="78" xfId="0" applyNumberFormat="1" applyFont="1" applyFill="1" applyBorder="1" applyAlignment="1" applyProtection="1">
      <alignment horizontal="right" vertical="center"/>
      <protection/>
    </xf>
    <xf numFmtId="0" fontId="0" fillId="0" borderId="78" xfId="0" applyFill="1" applyBorder="1" applyAlignment="1">
      <alignment horizontal="right" vertical="center"/>
    </xf>
    <xf numFmtId="192" fontId="77" fillId="0" borderId="53" xfId="0" applyNumberFormat="1" applyFont="1" applyFill="1" applyBorder="1" applyAlignment="1" applyProtection="1">
      <alignment horizontal="right" vertical="center"/>
      <protection/>
    </xf>
    <xf numFmtId="192" fontId="77" fillId="0" borderId="78" xfId="0" applyNumberFormat="1" applyFont="1" applyFill="1" applyBorder="1" applyAlignment="1" applyProtection="1">
      <alignment horizontal="right" vertical="center"/>
      <protection/>
    </xf>
    <xf numFmtId="0" fontId="6" fillId="0" borderId="53" xfId="0" applyNumberFormat="1" applyFont="1" applyFill="1" applyBorder="1" applyAlignment="1" applyProtection="1">
      <alignment horizontal="center" vertical="center"/>
      <protection/>
    </xf>
    <xf numFmtId="0" fontId="6" fillId="0" borderId="265" xfId="0" applyNumberFormat="1" applyFont="1" applyFill="1" applyBorder="1" applyAlignment="1" applyProtection="1">
      <alignment horizontal="center" vertical="center"/>
      <protection/>
    </xf>
    <xf numFmtId="0" fontId="6" fillId="0" borderId="264" xfId="0" applyNumberFormat="1" applyFont="1" applyFill="1" applyBorder="1" applyAlignment="1" applyProtection="1">
      <alignment horizontal="center" vertical="center"/>
      <protection/>
    </xf>
    <xf numFmtId="0" fontId="6" fillId="0" borderId="78" xfId="0" applyNumberFormat="1" applyFont="1" applyFill="1" applyBorder="1" applyAlignment="1" applyProtection="1">
      <alignment horizontal="center" vertical="center"/>
      <protection/>
    </xf>
    <xf numFmtId="0" fontId="15" fillId="0" borderId="53" xfId="0" applyFont="1" applyFill="1" applyBorder="1" applyAlignment="1" applyProtection="1">
      <alignment horizontal="left" wrapText="1"/>
      <protection/>
    </xf>
    <xf numFmtId="0" fontId="23" fillId="0" borderId="66" xfId="0" applyFont="1" applyFill="1" applyBorder="1" applyAlignment="1" applyProtection="1">
      <alignment horizontal="left" wrapText="1"/>
      <protection/>
    </xf>
    <xf numFmtId="0" fontId="23" fillId="0" borderId="78" xfId="0" applyFont="1" applyFill="1" applyBorder="1" applyAlignment="1" applyProtection="1">
      <alignment horizontal="left" wrapText="1"/>
      <protection/>
    </xf>
    <xf numFmtId="0" fontId="9" fillId="0" borderId="30" xfId="0" applyNumberFormat="1" applyFont="1" applyFill="1" applyBorder="1" applyAlignment="1" applyProtection="1">
      <alignment horizontal="right" vertical="center"/>
      <protection/>
    </xf>
    <xf numFmtId="0" fontId="9" fillId="0" borderId="94" xfId="0" applyNumberFormat="1" applyFont="1" applyFill="1" applyBorder="1" applyAlignment="1" applyProtection="1">
      <alignment horizontal="right" vertical="center"/>
      <protection/>
    </xf>
    <xf numFmtId="0" fontId="9" fillId="0" borderId="34" xfId="0" applyNumberFormat="1" applyFont="1" applyFill="1" applyBorder="1" applyAlignment="1" applyProtection="1">
      <alignment horizontal="right" vertical="center"/>
      <protection/>
    </xf>
    <xf numFmtId="0" fontId="7" fillId="0" borderId="30" xfId="0" applyNumberFormat="1" applyFont="1" applyFill="1" applyBorder="1" applyAlignment="1" applyProtection="1">
      <alignment horizontal="right" vertical="center"/>
      <protection/>
    </xf>
    <xf numFmtId="0" fontId="7" fillId="0" borderId="150" xfId="0" applyNumberFormat="1" applyFont="1" applyFill="1" applyBorder="1" applyAlignment="1" applyProtection="1">
      <alignment horizontal="right" vertical="center"/>
      <protection/>
    </xf>
    <xf numFmtId="0" fontId="48" fillId="0" borderId="30" xfId="0" applyNumberFormat="1" applyFont="1" applyFill="1" applyBorder="1" applyAlignment="1" applyProtection="1">
      <alignment horizontal="right" vertical="center"/>
      <protection/>
    </xf>
    <xf numFmtId="0" fontId="48" fillId="0" borderId="150" xfId="0" applyNumberFormat="1" applyFont="1" applyFill="1" applyBorder="1" applyAlignment="1" applyProtection="1">
      <alignment horizontal="right" vertical="center"/>
      <protection/>
    </xf>
    <xf numFmtId="0" fontId="9" fillId="0" borderId="30" xfId="0" applyFont="1" applyFill="1" applyBorder="1" applyAlignment="1" applyProtection="1">
      <alignment horizontal="left" vertical="center" wrapText="1"/>
      <protection/>
    </xf>
    <xf numFmtId="0" fontId="9" fillId="0" borderId="63" xfId="0" applyFont="1" applyFill="1" applyBorder="1" applyAlignment="1" applyProtection="1">
      <alignment horizontal="left" vertical="center" wrapText="1"/>
      <protection/>
    </xf>
    <xf numFmtId="0" fontId="9" fillId="0" borderId="150" xfId="0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Fill="1" applyBorder="1" applyAlignment="1" applyProtection="1">
      <alignment horizontal="right" vertical="center"/>
      <protection/>
    </xf>
    <xf numFmtId="0" fontId="9" fillId="0" borderId="266" xfId="0" applyNumberFormat="1" applyFont="1" applyFill="1" applyBorder="1" applyAlignment="1" applyProtection="1">
      <alignment horizontal="right" vertical="center"/>
      <protection/>
    </xf>
    <xf numFmtId="0" fontId="9" fillId="0" borderId="25" xfId="0" applyNumberFormat="1" applyFont="1" applyFill="1" applyBorder="1" applyAlignment="1" applyProtection="1">
      <alignment horizontal="right" vertical="center"/>
      <protection/>
    </xf>
    <xf numFmtId="0" fontId="9" fillId="0" borderId="267" xfId="0" applyNumberFormat="1" applyFont="1" applyFill="1" applyBorder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43" xfId="0" applyNumberFormat="1" applyFont="1" applyFill="1" applyBorder="1" applyAlignment="1" applyProtection="1">
      <alignment horizontal="right" vertical="center"/>
      <protection/>
    </xf>
    <xf numFmtId="0" fontId="9" fillId="0" borderId="63" xfId="0" applyNumberFormat="1" applyFont="1" applyFill="1" applyBorder="1" applyAlignment="1" applyProtection="1">
      <alignment horizontal="right" vertical="center"/>
      <protection/>
    </xf>
    <xf numFmtId="0" fontId="48" fillId="0" borderId="25" xfId="0" applyNumberFormat="1" applyFont="1" applyFill="1" applyBorder="1" applyAlignment="1" applyProtection="1">
      <alignment horizontal="right" vertical="center"/>
      <protection/>
    </xf>
    <xf numFmtId="0" fontId="48" fillId="0" borderId="266" xfId="0" applyNumberFormat="1" applyFont="1" applyFill="1" applyBorder="1" applyAlignment="1" applyProtection="1">
      <alignment horizontal="right" vertical="center"/>
      <protection/>
    </xf>
    <xf numFmtId="0" fontId="48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25" xfId="0" applyNumberFormat="1" applyFont="1" applyFill="1" applyBorder="1" applyAlignment="1" applyProtection="1">
      <alignment horizontal="right" vertical="center"/>
      <protection/>
    </xf>
    <xf numFmtId="0" fontId="6" fillId="0" borderId="266" xfId="0" applyNumberFormat="1" applyFont="1" applyFill="1" applyBorder="1" applyAlignment="1" applyProtection="1">
      <alignment horizontal="right" vertical="center"/>
      <protection/>
    </xf>
    <xf numFmtId="0" fontId="48" fillId="0" borderId="63" xfId="0" applyNumberFormat="1" applyFont="1" applyFill="1" applyBorder="1" applyAlignment="1" applyProtection="1">
      <alignment horizontal="right" vertical="center"/>
      <protection/>
    </xf>
    <xf numFmtId="0" fontId="9" fillId="0" borderId="44" xfId="0" applyNumberFormat="1" applyFont="1" applyFill="1" applyBorder="1" applyAlignment="1" applyProtection="1">
      <alignment horizontal="right" vertical="center"/>
      <protection/>
    </xf>
    <xf numFmtId="0" fontId="6" fillId="0" borderId="30" xfId="0" applyNumberFormat="1" applyFont="1" applyFill="1" applyBorder="1" applyAlignment="1" applyProtection="1">
      <alignment horizontal="right" vertical="center"/>
      <protection/>
    </xf>
    <xf numFmtId="0" fontId="6" fillId="0" borderId="150" xfId="0" applyNumberFormat="1" applyFont="1" applyFill="1" applyBorder="1" applyAlignment="1" applyProtection="1">
      <alignment horizontal="right" vertical="center"/>
      <protection/>
    </xf>
    <xf numFmtId="0" fontId="7" fillId="0" borderId="63" xfId="0" applyNumberFormat="1" applyFont="1" applyFill="1" applyBorder="1" applyAlignment="1" applyProtection="1">
      <alignment horizontal="right" vertical="center"/>
      <protection/>
    </xf>
    <xf numFmtId="0" fontId="6" fillId="0" borderId="63" xfId="0" applyNumberFormat="1" applyFont="1" applyFill="1" applyBorder="1" applyAlignment="1" applyProtection="1">
      <alignment horizontal="right" vertical="center"/>
      <protection/>
    </xf>
    <xf numFmtId="0" fontId="9" fillId="0" borderId="32" xfId="0" applyNumberFormat="1" applyFont="1" applyFill="1" applyBorder="1" applyAlignment="1" applyProtection="1">
      <alignment horizontal="right" vertical="center"/>
      <protection/>
    </xf>
    <xf numFmtId="0" fontId="9" fillId="0" borderId="33" xfId="0" applyNumberFormat="1" applyFont="1" applyFill="1" applyBorder="1" applyAlignment="1" applyProtection="1">
      <alignment horizontal="right" vertical="center"/>
      <protection/>
    </xf>
    <xf numFmtId="0" fontId="9" fillId="0" borderId="31" xfId="0" applyNumberFormat="1" applyFont="1" applyFill="1" applyBorder="1" applyAlignment="1" applyProtection="1">
      <alignment horizontal="right" vertical="center"/>
      <protection/>
    </xf>
    <xf numFmtId="0" fontId="9" fillId="0" borderId="27" xfId="0" applyNumberFormat="1" applyFont="1" applyFill="1" applyBorder="1" applyAlignment="1" applyProtection="1">
      <alignment horizontal="right" vertical="center"/>
      <protection/>
    </xf>
    <xf numFmtId="0" fontId="9" fillId="0" borderId="28" xfId="0" applyNumberFormat="1" applyFont="1" applyFill="1" applyBorder="1" applyAlignment="1" applyProtection="1">
      <alignment horizontal="right" vertical="center"/>
      <protection/>
    </xf>
    <xf numFmtId="0" fontId="9" fillId="0" borderId="26" xfId="0" applyNumberFormat="1" applyFont="1" applyFill="1" applyBorder="1" applyAlignment="1" applyProtection="1">
      <alignment horizontal="right" vertical="center"/>
      <protection/>
    </xf>
    <xf numFmtId="0" fontId="48" fillId="0" borderId="31" xfId="0" applyNumberFormat="1" applyFont="1" applyFill="1" applyBorder="1" applyAlignment="1" applyProtection="1">
      <alignment horizontal="right" vertical="center"/>
      <protection/>
    </xf>
    <xf numFmtId="0" fontId="48" fillId="0" borderId="33" xfId="0" applyNumberFormat="1" applyFont="1" applyFill="1" applyBorder="1" applyAlignment="1" applyProtection="1">
      <alignment horizontal="right" vertical="center"/>
      <protection/>
    </xf>
    <xf numFmtId="0" fontId="48" fillId="0" borderId="94" xfId="0" applyNumberFormat="1" applyFont="1" applyFill="1" applyBorder="1" applyAlignment="1" applyProtection="1">
      <alignment horizontal="right" vertical="center"/>
      <protection/>
    </xf>
    <xf numFmtId="0" fontId="48" fillId="0" borderId="26" xfId="0" applyNumberFormat="1" applyFont="1" applyFill="1" applyBorder="1" applyAlignment="1" applyProtection="1">
      <alignment horizontal="right" vertical="center"/>
      <protection/>
    </xf>
    <xf numFmtId="0" fontId="48" fillId="0" borderId="28" xfId="0" applyNumberFormat="1" applyFont="1" applyFill="1" applyBorder="1" applyAlignment="1" applyProtection="1">
      <alignment horizontal="right" vertical="center"/>
      <protection/>
    </xf>
    <xf numFmtId="0" fontId="48" fillId="0" borderId="224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31" xfId="0" applyFont="1" applyFill="1" applyBorder="1" applyAlignment="1" applyProtection="1">
      <alignment wrapText="1"/>
      <protection/>
    </xf>
    <xf numFmtId="0" fontId="9" fillId="0" borderId="32" xfId="0" applyFont="1" applyFill="1" applyBorder="1" applyAlignment="1" applyProtection="1">
      <alignment wrapText="1"/>
      <protection/>
    </xf>
    <xf numFmtId="0" fontId="9" fillId="0" borderId="63" xfId="0" applyFont="1" applyFill="1" applyBorder="1" applyAlignment="1" applyProtection="1">
      <alignment/>
      <protection/>
    </xf>
    <xf numFmtId="0" fontId="9" fillId="0" borderId="150" xfId="0" applyFont="1" applyFill="1" applyBorder="1" applyAlignment="1" applyProtection="1">
      <alignment/>
      <protection/>
    </xf>
    <xf numFmtId="0" fontId="9" fillId="0" borderId="33" xfId="0" applyFont="1" applyFill="1" applyBorder="1" applyAlignment="1" applyProtection="1">
      <alignment wrapText="1"/>
      <protection/>
    </xf>
    <xf numFmtId="0" fontId="9" fillId="0" borderId="30" xfId="0" applyFont="1" applyFill="1" applyBorder="1" applyAlignment="1" applyProtection="1">
      <alignment/>
      <protection/>
    </xf>
    <xf numFmtId="0" fontId="5" fillId="0" borderId="63" xfId="0" applyNumberFormat="1" applyFont="1" applyFill="1" applyBorder="1" applyAlignment="1" applyProtection="1">
      <alignment vertical="center"/>
      <protection/>
    </xf>
    <xf numFmtId="0" fontId="9" fillId="0" borderId="30" xfId="0" applyNumberFormat="1" applyFont="1" applyFill="1" applyBorder="1" applyAlignment="1" applyProtection="1">
      <alignment vertical="center"/>
      <protection/>
    </xf>
    <xf numFmtId="0" fontId="9" fillId="0" borderId="150" xfId="0" applyNumberFormat="1" applyFont="1" applyFill="1" applyBorder="1" applyAlignment="1" applyProtection="1">
      <alignment vertical="center"/>
      <protection/>
    </xf>
    <xf numFmtId="0" fontId="9" fillId="0" borderId="44" xfId="0" applyNumberFormat="1" applyFont="1" applyFill="1" applyBorder="1" applyAlignment="1" applyProtection="1">
      <alignment vertical="center"/>
      <protection/>
    </xf>
    <xf numFmtId="0" fontId="5" fillId="0" borderId="30" xfId="0" applyNumberFormat="1" applyFont="1" applyFill="1" applyBorder="1" applyAlignment="1" applyProtection="1">
      <alignment vertical="center"/>
      <protection/>
    </xf>
    <xf numFmtId="0" fontId="5" fillId="0" borderId="15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9" fillId="0" borderId="94" xfId="0" applyFont="1" applyFill="1" applyBorder="1" applyAlignment="1" applyProtection="1">
      <alignment wrapText="1"/>
      <protection/>
    </xf>
    <xf numFmtId="0" fontId="9" fillId="0" borderId="30" xfId="0" applyFont="1" applyFill="1" applyBorder="1" applyAlignment="1" applyProtection="1">
      <alignment wrapText="1"/>
      <protection/>
    </xf>
    <xf numFmtId="0" fontId="9" fillId="0" borderId="53" xfId="0" applyNumberFormat="1" applyFont="1" applyFill="1" applyBorder="1" applyAlignment="1" applyProtection="1">
      <alignment vertical="center"/>
      <protection/>
    </xf>
    <xf numFmtId="0" fontId="9" fillId="0" borderId="78" xfId="0" applyNumberFormat="1" applyFont="1" applyFill="1" applyBorder="1" applyAlignment="1" applyProtection="1">
      <alignment vertical="center"/>
      <protection/>
    </xf>
    <xf numFmtId="0" fontId="9" fillId="0" borderId="88" xfId="0" applyNumberFormat="1" applyFont="1" applyFill="1" applyBorder="1" applyAlignment="1" applyProtection="1">
      <alignment horizontal="right" vertical="center"/>
      <protection/>
    </xf>
    <xf numFmtId="0" fontId="9" fillId="0" borderId="268" xfId="0" applyNumberFormat="1" applyFont="1" applyFill="1" applyBorder="1" applyAlignment="1" applyProtection="1">
      <alignment horizontal="right" vertical="center"/>
      <protection/>
    </xf>
    <xf numFmtId="0" fontId="9" fillId="0" borderId="52" xfId="0" applyNumberFormat="1" applyFont="1" applyFill="1" applyBorder="1" applyAlignment="1" applyProtection="1">
      <alignment horizontal="right" vertical="center"/>
      <protection/>
    </xf>
    <xf numFmtId="0" fontId="9" fillId="0" borderId="89" xfId="0" applyNumberFormat="1" applyFont="1" applyFill="1" applyBorder="1" applyAlignment="1" applyProtection="1">
      <alignment horizontal="right" vertical="center"/>
      <protection/>
    </xf>
    <xf numFmtId="0" fontId="9" fillId="0" borderId="32" xfId="0" applyFont="1" applyFill="1" applyBorder="1" applyAlignment="1" applyProtection="1">
      <alignment horizontal="right" wrapText="1"/>
      <protection/>
    </xf>
    <xf numFmtId="0" fontId="9" fillId="0" borderId="33" xfId="0" applyFont="1" applyFill="1" applyBorder="1" applyAlignment="1" applyProtection="1">
      <alignment horizontal="right" wrapText="1"/>
      <protection/>
    </xf>
    <xf numFmtId="0" fontId="9" fillId="0" borderId="30" xfId="0" applyFont="1" applyFill="1" applyBorder="1" applyAlignment="1" applyProtection="1">
      <alignment horizontal="right"/>
      <protection/>
    </xf>
    <xf numFmtId="0" fontId="9" fillId="0" borderId="63" xfId="0" applyFont="1" applyFill="1" applyBorder="1" applyAlignment="1" applyProtection="1">
      <alignment horizontal="right"/>
      <protection/>
    </xf>
    <xf numFmtId="0" fontId="9" fillId="0" borderId="88" xfId="0" applyNumberFormat="1" applyFont="1" applyFill="1" applyBorder="1" applyAlignment="1" applyProtection="1">
      <alignment vertical="center"/>
      <protection/>
    </xf>
    <xf numFmtId="0" fontId="9" fillId="0" borderId="17" xfId="0" applyNumberFormat="1" applyFont="1" applyFill="1" applyBorder="1" applyAlignment="1" applyProtection="1">
      <alignment vertical="center"/>
      <protection/>
    </xf>
    <xf numFmtId="0" fontId="15" fillId="0" borderId="51" xfId="0" applyFont="1" applyFill="1" applyBorder="1" applyAlignment="1" applyProtection="1">
      <alignment horizontal="center" vertical="center" wrapText="1"/>
      <protection/>
    </xf>
    <xf numFmtId="0" fontId="15" fillId="0" borderId="75" xfId="0" applyFont="1" applyFill="1" applyBorder="1" applyAlignment="1" applyProtection="1">
      <alignment horizontal="center" vertical="center" wrapText="1"/>
      <protection/>
    </xf>
    <xf numFmtId="0" fontId="9" fillId="0" borderId="52" xfId="0" applyNumberFormat="1" applyFont="1" applyFill="1" applyBorder="1" applyAlignment="1" applyProtection="1">
      <alignment vertical="center"/>
      <protection/>
    </xf>
    <xf numFmtId="0" fontId="9" fillId="0" borderId="89" xfId="0" applyNumberFormat="1" applyFont="1" applyFill="1" applyBorder="1" applyAlignment="1" applyProtection="1">
      <alignment vertical="center"/>
      <protection/>
    </xf>
    <xf numFmtId="49" fontId="35" fillId="0" borderId="17" xfId="0" applyNumberFormat="1" applyFont="1" applyFill="1" applyBorder="1" applyAlignment="1" applyProtection="1">
      <alignment horizontal="left" vertical="justify"/>
      <protection/>
    </xf>
    <xf numFmtId="0" fontId="9" fillId="0" borderId="53" xfId="0" applyNumberFormat="1" applyFont="1" applyFill="1" applyBorder="1" applyAlignment="1" applyProtection="1">
      <alignment horizontal="right" vertical="center"/>
      <protection/>
    </xf>
    <xf numFmtId="0" fontId="9" fillId="0" borderId="78" xfId="0" applyNumberFormat="1" applyFont="1" applyFill="1" applyBorder="1" applyAlignment="1" applyProtection="1">
      <alignment horizontal="right" vertical="center"/>
      <protection/>
    </xf>
    <xf numFmtId="0" fontId="48" fillId="0" borderId="35" xfId="0" applyNumberFormat="1" applyFont="1" applyFill="1" applyBorder="1" applyAlignment="1" applyProtection="1">
      <alignment horizontal="right" vertical="center"/>
      <protection/>
    </xf>
    <xf numFmtId="0" fontId="48" fillId="0" borderId="263" xfId="0" applyNumberFormat="1" applyFont="1" applyFill="1" applyBorder="1" applyAlignment="1" applyProtection="1">
      <alignment horizontal="right" vertical="center"/>
      <protection/>
    </xf>
    <xf numFmtId="0" fontId="48" fillId="0" borderId="53" xfId="0" applyNumberFormat="1" applyFont="1" applyFill="1" applyBorder="1" applyAlignment="1" applyProtection="1">
      <alignment horizontal="right" vertical="center"/>
      <protection/>
    </xf>
    <xf numFmtId="0" fontId="48" fillId="0" borderId="78" xfId="0" applyNumberFormat="1" applyFont="1" applyFill="1" applyBorder="1" applyAlignment="1" applyProtection="1">
      <alignment horizontal="right" vertical="center"/>
      <protection/>
    </xf>
    <xf numFmtId="0" fontId="7" fillId="0" borderId="63" xfId="0" applyNumberFormat="1" applyFont="1" applyFill="1" applyBorder="1" applyAlignment="1" applyProtection="1">
      <alignment horizontal="center" vertical="center"/>
      <protection/>
    </xf>
    <xf numFmtId="0" fontId="7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150" xfId="0" applyNumberFormat="1" applyFont="1" applyFill="1" applyBorder="1" applyAlignment="1" applyProtection="1">
      <alignment horizontal="center" vertical="center"/>
      <protection/>
    </xf>
    <xf numFmtId="49" fontId="82" fillId="0" borderId="0" xfId="0" applyNumberFormat="1" applyFont="1" applyFill="1" applyBorder="1" applyAlignment="1" applyProtection="1">
      <alignment horizontal="left" vertical="justify"/>
      <protection/>
    </xf>
    <xf numFmtId="0" fontId="48" fillId="0" borderId="17" xfId="0" applyNumberFormat="1" applyFont="1" applyFill="1" applyBorder="1" applyAlignment="1" applyProtection="1">
      <alignment horizontal="right" vertical="center"/>
      <protection/>
    </xf>
    <xf numFmtId="0" fontId="11" fillId="0" borderId="53" xfId="0" applyFont="1" applyFill="1" applyBorder="1" applyAlignment="1" applyProtection="1">
      <alignment horizontal="center" vertical="center"/>
      <protection/>
    </xf>
    <xf numFmtId="0" fontId="11" fillId="0" borderId="66" xfId="0" applyFont="1" applyFill="1" applyBorder="1" applyAlignment="1" applyProtection="1">
      <alignment horizontal="center" vertical="center"/>
      <protection/>
    </xf>
    <xf numFmtId="0" fontId="11" fillId="0" borderId="78" xfId="0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269" xfId="0" applyNumberFormat="1" applyFont="1" applyFill="1" applyBorder="1" applyAlignment="1" applyProtection="1">
      <alignment horizontal="center" vertical="center"/>
      <protection/>
    </xf>
    <xf numFmtId="0" fontId="11" fillId="0" borderId="226" xfId="0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11" fillId="0" borderId="269" xfId="0" applyFont="1" applyFill="1" applyBorder="1" applyAlignment="1" applyProtection="1">
      <alignment horizontal="center" vertical="center"/>
      <protection/>
    </xf>
    <xf numFmtId="0" fontId="11" fillId="0" borderId="53" xfId="0" applyNumberFormat="1" applyFont="1" applyFill="1" applyBorder="1" applyAlignment="1" applyProtection="1">
      <alignment horizontal="center" vertical="center"/>
      <protection/>
    </xf>
    <xf numFmtId="0" fontId="11" fillId="0" borderId="78" xfId="0" applyNumberFormat="1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 wrapText="1"/>
      <protection/>
    </xf>
    <xf numFmtId="0" fontId="9" fillId="0" borderId="226" xfId="0" applyFont="1" applyFill="1" applyBorder="1" applyAlignment="1" applyProtection="1">
      <alignment horizontal="left" vertical="center" wrapText="1"/>
      <protection/>
    </xf>
    <xf numFmtId="0" fontId="9" fillId="0" borderId="269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6" fillId="0" borderId="52" xfId="0" applyNumberFormat="1" applyFont="1" applyFill="1" applyBorder="1" applyAlignment="1" applyProtection="1">
      <alignment horizontal="right" vertical="center"/>
      <protection/>
    </xf>
    <xf numFmtId="0" fontId="6" fillId="0" borderId="268" xfId="0" applyNumberFormat="1" applyFont="1" applyFill="1" applyBorder="1" applyAlignment="1" applyProtection="1">
      <alignment horizontal="right" vertical="center"/>
      <protection/>
    </xf>
    <xf numFmtId="0" fontId="48" fillId="0" borderId="268" xfId="0" applyNumberFormat="1" applyFont="1" applyFill="1" applyBorder="1" applyAlignment="1" applyProtection="1">
      <alignment horizontal="right" vertical="center"/>
      <protection/>
    </xf>
    <xf numFmtId="9" fontId="20" fillId="0" borderId="0" xfId="0" applyNumberFormat="1" applyFont="1" applyFill="1" applyBorder="1" applyAlignment="1" applyProtection="1">
      <alignment horizontal="center" vertical="center" textRotation="90"/>
      <protection/>
    </xf>
    <xf numFmtId="0" fontId="6" fillId="0" borderId="35" xfId="0" applyNumberFormat="1" applyFont="1" applyFill="1" applyBorder="1" applyAlignment="1" applyProtection="1">
      <alignment horizontal="right" vertical="center"/>
      <protection/>
    </xf>
    <xf numFmtId="0" fontId="6" fillId="0" borderId="263" xfId="0" applyNumberFormat="1" applyFont="1" applyFill="1" applyBorder="1" applyAlignment="1" applyProtection="1">
      <alignment horizontal="right" vertical="center"/>
      <protection/>
    </xf>
    <xf numFmtId="0" fontId="15" fillId="0" borderId="53" xfId="0" applyFont="1" applyFill="1" applyBorder="1" applyAlignment="1" applyProtection="1">
      <alignment horizontal="right" vertical="center" wrapText="1"/>
      <protection/>
    </xf>
    <xf numFmtId="0" fontId="15" fillId="0" borderId="66" xfId="0" applyFont="1" applyFill="1" applyBorder="1" applyAlignment="1" applyProtection="1">
      <alignment horizontal="right" vertical="center" wrapText="1"/>
      <protection/>
    </xf>
    <xf numFmtId="0" fontId="15" fillId="0" borderId="78" xfId="0" applyFont="1" applyFill="1" applyBorder="1" applyAlignment="1" applyProtection="1">
      <alignment horizontal="right" vertical="center" wrapText="1"/>
      <protection/>
    </xf>
    <xf numFmtId="0" fontId="9" fillId="0" borderId="52" xfId="0" applyFont="1" applyFill="1" applyBorder="1" applyAlignment="1" applyProtection="1">
      <alignment horizontal="left" vertical="center" wrapText="1"/>
      <protection/>
    </xf>
    <xf numFmtId="0" fontId="9" fillId="0" borderId="17" xfId="0" applyFont="1" applyFill="1" applyBorder="1" applyAlignment="1" applyProtection="1">
      <alignment horizontal="left" vertical="center" wrapText="1"/>
      <protection/>
    </xf>
    <xf numFmtId="0" fontId="9" fillId="0" borderId="268" xfId="0" applyFont="1" applyFill="1" applyBorder="1" applyAlignment="1" applyProtection="1">
      <alignment horizontal="left" vertical="center" wrapText="1"/>
      <protection/>
    </xf>
    <xf numFmtId="0" fontId="7" fillId="0" borderId="51" xfId="0" applyFont="1" applyFill="1" applyBorder="1" applyAlignment="1" applyProtection="1">
      <alignment horizontal="center" vertical="center" textRotation="90"/>
      <protection/>
    </xf>
    <xf numFmtId="0" fontId="7" fillId="0" borderId="75" xfId="0" applyFont="1" applyFill="1" applyBorder="1" applyAlignment="1" applyProtection="1">
      <alignment horizontal="center" vertical="center" textRotation="90"/>
      <protection/>
    </xf>
    <xf numFmtId="0" fontId="7" fillId="0" borderId="50" xfId="0" applyFont="1" applyFill="1" applyBorder="1" applyAlignment="1" applyProtection="1">
      <alignment horizontal="center" vertical="center" textRotation="90"/>
      <protection/>
    </xf>
    <xf numFmtId="0" fontId="7" fillId="0" borderId="47" xfId="0" applyFont="1" applyFill="1" applyBorder="1" applyAlignment="1" applyProtection="1">
      <alignment horizontal="center" vertical="center" textRotation="90"/>
      <protection/>
    </xf>
    <xf numFmtId="0" fontId="38" fillId="0" borderId="0" xfId="0" applyFont="1" applyFill="1" applyBorder="1" applyAlignment="1" applyProtection="1">
      <alignment/>
      <protection/>
    </xf>
    <xf numFmtId="0" fontId="9" fillId="0" borderId="53" xfId="0" applyFont="1" applyFill="1" applyBorder="1" applyAlignment="1" applyProtection="1">
      <alignment horizontal="center" vertical="center" wrapText="1"/>
      <protection/>
    </xf>
    <xf numFmtId="0" fontId="9" fillId="0" borderId="66" xfId="0" applyFont="1" applyFill="1" applyBorder="1" applyAlignment="1" applyProtection="1">
      <alignment horizontal="center" vertical="center" wrapText="1"/>
      <protection/>
    </xf>
    <xf numFmtId="0" fontId="9" fillId="0" borderId="68" xfId="0" applyFont="1" applyFill="1" applyBorder="1" applyAlignment="1" applyProtection="1">
      <alignment horizontal="center" vertical="center" wrapText="1"/>
      <protection/>
    </xf>
    <xf numFmtId="0" fontId="9" fillId="0" borderId="78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textRotation="90"/>
      <protection/>
    </xf>
    <xf numFmtId="0" fontId="7" fillId="0" borderId="75" xfId="0" applyFont="1" applyFill="1" applyBorder="1" applyAlignment="1" applyProtection="1">
      <alignment horizontal="center" vertical="center" textRotation="90"/>
      <protection/>
    </xf>
    <xf numFmtId="0" fontId="7" fillId="0" borderId="50" xfId="0" applyFont="1" applyFill="1" applyBorder="1" applyAlignment="1" applyProtection="1">
      <alignment horizontal="center" vertical="center" textRotation="90"/>
      <protection/>
    </xf>
    <xf numFmtId="0" fontId="7" fillId="0" borderId="47" xfId="0" applyFont="1" applyFill="1" applyBorder="1" applyAlignment="1" applyProtection="1">
      <alignment horizontal="center" vertical="center" textRotation="90"/>
      <protection/>
    </xf>
    <xf numFmtId="0" fontId="13" fillId="0" borderId="51" xfId="0" applyNumberFormat="1" applyFont="1" applyFill="1" applyBorder="1" applyAlignment="1" applyProtection="1">
      <alignment horizontal="center" vertical="center"/>
      <protection/>
    </xf>
    <xf numFmtId="0" fontId="13" fillId="0" borderId="75" xfId="0" applyNumberFormat="1" applyFont="1" applyFill="1" applyBorder="1" applyAlignment="1" applyProtection="1">
      <alignment horizontal="center" vertical="center"/>
      <protection/>
    </xf>
    <xf numFmtId="0" fontId="13" fillId="0" borderId="53" xfId="0" applyNumberFormat="1" applyFont="1" applyFill="1" applyBorder="1" applyAlignment="1" applyProtection="1">
      <alignment horizontal="center" vertical="center"/>
      <protection/>
    </xf>
    <xf numFmtId="0" fontId="13" fillId="0" borderId="78" xfId="0" applyNumberFormat="1" applyFont="1" applyFill="1" applyBorder="1" applyAlignment="1" applyProtection="1">
      <alignment horizontal="center" vertical="center"/>
      <protection/>
    </xf>
    <xf numFmtId="0" fontId="13" fillId="0" borderId="66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20" xfId="0" applyNumberFormat="1" applyFont="1" applyFill="1" applyBorder="1" applyAlignment="1" applyProtection="1">
      <alignment horizontal="center" vertical="center"/>
      <protection/>
    </xf>
    <xf numFmtId="0" fontId="12" fillId="0" borderId="226" xfId="0" applyNumberFormat="1" applyFont="1" applyFill="1" applyBorder="1" applyAlignment="1" applyProtection="1">
      <alignment horizontal="center" vertical="center"/>
      <protection/>
    </xf>
    <xf numFmtId="0" fontId="12" fillId="0" borderId="269" xfId="0" applyNumberFormat="1" applyFont="1" applyFill="1" applyBorder="1" applyAlignment="1" applyProtection="1">
      <alignment horizontal="center" vertical="center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2" fillId="0" borderId="226" xfId="0" applyFont="1" applyFill="1" applyBorder="1" applyAlignment="1" applyProtection="1">
      <alignment horizontal="center" vertical="center" wrapText="1"/>
      <protection/>
    </xf>
    <xf numFmtId="0" fontId="12" fillId="0" borderId="269" xfId="0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vertical="center"/>
      <protection/>
    </xf>
    <xf numFmtId="0" fontId="9" fillId="0" borderId="226" xfId="0" applyNumberFormat="1" applyFont="1" applyFill="1" applyBorder="1" applyAlignment="1" applyProtection="1">
      <alignment vertical="center"/>
      <protection/>
    </xf>
    <xf numFmtId="0" fontId="9" fillId="0" borderId="269" xfId="0" applyNumberFormat="1" applyFont="1" applyFill="1" applyBorder="1" applyAlignment="1" applyProtection="1">
      <alignment vertical="center"/>
      <protection/>
    </xf>
    <xf numFmtId="0" fontId="9" fillId="0" borderId="45" xfId="0" applyNumberFormat="1" applyFont="1" applyFill="1" applyBorder="1" applyAlignment="1" applyProtection="1">
      <alignment vertical="center"/>
      <protection/>
    </xf>
    <xf numFmtId="0" fontId="9" fillId="0" borderId="270" xfId="0" applyNumberFormat="1" applyFont="1" applyFill="1" applyBorder="1" applyAlignment="1" applyProtection="1">
      <alignment horizontal="right" vertical="center"/>
      <protection/>
    </xf>
    <xf numFmtId="0" fontId="9" fillId="0" borderId="34" xfId="0" applyNumberFormat="1" applyFont="1" applyFill="1" applyBorder="1" applyAlignment="1" applyProtection="1">
      <alignment vertical="center"/>
      <protection/>
    </xf>
    <xf numFmtId="0" fontId="9" fillId="0" borderId="63" xfId="0" applyNumberFormat="1" applyFont="1" applyFill="1" applyBorder="1" applyAlignment="1" applyProtection="1">
      <alignment vertical="center"/>
      <protection/>
    </xf>
    <xf numFmtId="0" fontId="9" fillId="0" borderId="80" xfId="0" applyNumberFormat="1" applyFont="1" applyFill="1" applyBorder="1" applyAlignment="1" applyProtection="1">
      <alignment horizontal="right" vertical="center"/>
      <protection/>
    </xf>
    <xf numFmtId="0" fontId="9" fillId="0" borderId="75" xfId="0" applyNumberFormat="1" applyFont="1" applyFill="1" applyBorder="1" applyAlignment="1" applyProtection="1">
      <alignment horizontal="right" vertical="center"/>
      <protection/>
    </xf>
    <xf numFmtId="0" fontId="9" fillId="0" borderId="51" xfId="0" applyNumberFormat="1" applyFont="1" applyFill="1" applyBorder="1" applyAlignment="1" applyProtection="1">
      <alignment horizontal="right" vertical="center"/>
      <protection/>
    </xf>
    <xf numFmtId="0" fontId="7" fillId="0" borderId="77" xfId="0" applyNumberFormat="1" applyFont="1" applyFill="1" applyBorder="1" applyAlignment="1" applyProtection="1">
      <alignment horizontal="right" vertical="center"/>
      <protection/>
    </xf>
    <xf numFmtId="0" fontId="7" fillId="0" borderId="271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vertical="center"/>
      <protection/>
    </xf>
    <xf numFmtId="0" fontId="9" fillId="0" borderId="265" xfId="0" applyNumberFormat="1" applyFont="1" applyFill="1" applyBorder="1" applyAlignment="1" applyProtection="1">
      <alignment vertical="center"/>
      <protection/>
    </xf>
    <xf numFmtId="0" fontId="9" fillId="0" borderId="94" xfId="0" applyNumberFormat="1" applyFont="1" applyFill="1" applyBorder="1" applyAlignment="1" applyProtection="1">
      <alignment vertical="center"/>
      <protection/>
    </xf>
    <xf numFmtId="0" fontId="9" fillId="0" borderId="268" xfId="0" applyNumberFormat="1" applyFont="1" applyFill="1" applyBorder="1" applyAlignment="1" applyProtection="1">
      <alignment vertical="center"/>
      <protection/>
    </xf>
    <xf numFmtId="0" fontId="20" fillId="0" borderId="30" xfId="0" applyNumberFormat="1" applyFont="1" applyFill="1" applyBorder="1" applyAlignment="1" applyProtection="1">
      <alignment horizontal="right" vertical="center"/>
      <protection/>
    </xf>
    <xf numFmtId="0" fontId="20" fillId="0" borderId="150" xfId="0" applyNumberFormat="1" applyFont="1" applyFill="1" applyBorder="1" applyAlignment="1" applyProtection="1">
      <alignment horizontal="right" vertical="center"/>
      <protection/>
    </xf>
    <xf numFmtId="0" fontId="96" fillId="0" borderId="30" xfId="0" applyNumberFormat="1" applyFont="1" applyFill="1" applyBorder="1" applyAlignment="1" applyProtection="1">
      <alignment horizontal="right" vertical="center"/>
      <protection/>
    </xf>
    <xf numFmtId="0" fontId="96" fillId="0" borderId="150" xfId="0" applyNumberFormat="1" applyFont="1" applyFill="1" applyBorder="1" applyAlignment="1" applyProtection="1">
      <alignment horizontal="right" vertical="center"/>
      <protection/>
    </xf>
    <xf numFmtId="0" fontId="48" fillId="0" borderId="20" xfId="0" applyFont="1" applyFill="1" applyBorder="1" applyAlignment="1" applyProtection="1">
      <alignment/>
      <protection/>
    </xf>
    <xf numFmtId="0" fontId="48" fillId="0" borderId="269" xfId="0" applyFont="1" applyFill="1" applyBorder="1" applyAlignment="1" applyProtection="1">
      <alignment/>
      <protection/>
    </xf>
    <xf numFmtId="0" fontId="48" fillId="0" borderId="20" xfId="0" applyNumberFormat="1" applyFont="1" applyFill="1" applyBorder="1" applyAlignment="1" applyProtection="1">
      <alignment horizontal="right" vertical="center"/>
      <protection/>
    </xf>
    <xf numFmtId="0" fontId="48" fillId="0" borderId="269" xfId="0" applyNumberFormat="1" applyFont="1" applyFill="1" applyBorder="1" applyAlignment="1" applyProtection="1">
      <alignment horizontal="right" vertical="center"/>
      <protection/>
    </xf>
    <xf numFmtId="0" fontId="9" fillId="0" borderId="17" xfId="0" applyNumberFormat="1" applyFont="1" applyFill="1" applyBorder="1" applyAlignment="1" applyProtection="1">
      <alignment horizontal="right" vertical="center"/>
      <protection/>
    </xf>
    <xf numFmtId="0" fontId="9" fillId="0" borderId="35" xfId="0" applyNumberFormat="1" applyFont="1" applyFill="1" applyBorder="1" applyAlignment="1" applyProtection="1">
      <alignment horizontal="right" vertical="center"/>
      <protection/>
    </xf>
    <xf numFmtId="0" fontId="9" fillId="0" borderId="263" xfId="0" applyNumberFormat="1" applyFont="1" applyFill="1" applyBorder="1" applyAlignment="1" applyProtection="1">
      <alignment horizontal="right" vertical="center"/>
      <protection/>
    </xf>
    <xf numFmtId="0" fontId="11" fillId="0" borderId="17" xfId="0" applyNumberFormat="1" applyFont="1" applyFill="1" applyBorder="1" applyAlignment="1" applyProtection="1">
      <alignment horizontal="center"/>
      <protection/>
    </xf>
    <xf numFmtId="0" fontId="7" fillId="0" borderId="17" xfId="0" applyNumberFormat="1" applyFont="1" applyFill="1" applyBorder="1" applyAlignment="1" applyProtection="1">
      <alignment horizontal="center"/>
      <protection/>
    </xf>
    <xf numFmtId="0" fontId="13" fillId="0" borderId="236" xfId="0" applyFont="1" applyFill="1" applyBorder="1" applyAlignment="1" applyProtection="1">
      <alignment horizontal="center" vertical="center" wrapText="1"/>
      <protection/>
    </xf>
    <xf numFmtId="0" fontId="13" fillId="0" borderId="80" xfId="0" applyFont="1" applyFill="1" applyBorder="1" applyAlignment="1" applyProtection="1">
      <alignment horizontal="center" vertical="center" wrapText="1"/>
      <protection/>
    </xf>
    <xf numFmtId="0" fontId="13" fillId="0" borderId="226" xfId="0" applyFont="1" applyFill="1" applyBorder="1" applyAlignment="1" applyProtection="1">
      <alignment horizontal="center" vertical="center" wrapText="1"/>
      <protection/>
    </xf>
    <xf numFmtId="0" fontId="13" fillId="0" borderId="269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/>
      <protection/>
    </xf>
    <xf numFmtId="0" fontId="12" fillId="0" borderId="226" xfId="0" applyFont="1" applyFill="1" applyBorder="1" applyAlignment="1" applyProtection="1">
      <alignment horizontal="center" vertical="center"/>
      <protection/>
    </xf>
    <xf numFmtId="0" fontId="12" fillId="0" borderId="269" xfId="0" applyFont="1" applyFill="1" applyBorder="1" applyAlignment="1" applyProtection="1">
      <alignment horizontal="center" vertical="center"/>
      <protection/>
    </xf>
    <xf numFmtId="49" fontId="7" fillId="0" borderId="51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7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5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7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51" xfId="0" applyFont="1" applyFill="1" applyBorder="1" applyAlignment="1" applyProtection="1">
      <alignment horizontal="center" vertical="center" textRotation="90" wrapText="1"/>
      <protection/>
    </xf>
    <xf numFmtId="0" fontId="10" fillId="0" borderId="51" xfId="0" applyFont="1" applyFill="1" applyBorder="1" applyAlignment="1" applyProtection="1">
      <alignment horizontal="center" vertical="center" textRotation="90"/>
      <protection/>
    </xf>
    <xf numFmtId="0" fontId="10" fillId="0" borderId="272" xfId="0" applyFont="1" applyFill="1" applyBorder="1" applyAlignment="1" applyProtection="1">
      <alignment horizontal="center" vertical="center" textRotation="90"/>
      <protection/>
    </xf>
    <xf numFmtId="0" fontId="16" fillId="0" borderId="51" xfId="0" applyFont="1" applyFill="1" applyBorder="1" applyAlignment="1" applyProtection="1">
      <alignment horizontal="center" wrapText="1"/>
      <protection/>
    </xf>
    <xf numFmtId="0" fontId="16" fillId="0" borderId="75" xfId="0" applyFont="1" applyFill="1" applyBorder="1" applyAlignment="1" applyProtection="1">
      <alignment horizontal="center" wrapText="1"/>
      <protection/>
    </xf>
    <xf numFmtId="0" fontId="16" fillId="0" borderId="228" xfId="0" applyFont="1" applyFill="1" applyBorder="1" applyAlignment="1" applyProtection="1">
      <alignment horizontal="center" wrapText="1"/>
      <protection/>
    </xf>
    <xf numFmtId="0" fontId="16" fillId="0" borderId="232" xfId="0" applyFont="1" applyFill="1" applyBorder="1" applyAlignment="1" applyProtection="1">
      <alignment horizontal="center" wrapText="1"/>
      <protection/>
    </xf>
    <xf numFmtId="0" fontId="16" fillId="0" borderId="51" xfId="0" applyFont="1" applyFill="1" applyBorder="1" applyAlignment="1" applyProtection="1">
      <alignment horizontal="left" vertical="top" wrapText="1"/>
      <protection/>
    </xf>
    <xf numFmtId="0" fontId="16" fillId="0" borderId="80" xfId="0" applyFont="1" applyFill="1" applyBorder="1" applyAlignment="1" applyProtection="1">
      <alignment horizontal="left" vertical="top" wrapText="1"/>
      <protection/>
    </xf>
    <xf numFmtId="0" fontId="16" fillId="0" borderId="75" xfId="0" applyFont="1" applyFill="1" applyBorder="1" applyAlignment="1" applyProtection="1">
      <alignment horizontal="left" vertical="top" wrapText="1"/>
      <protection/>
    </xf>
    <xf numFmtId="0" fontId="16" fillId="0" borderId="228" xfId="0" applyFont="1" applyFill="1" applyBorder="1" applyAlignment="1" applyProtection="1">
      <alignment horizontal="left" vertical="top" wrapText="1"/>
      <protection/>
    </xf>
    <xf numFmtId="0" fontId="16" fillId="0" borderId="68" xfId="0" applyFont="1" applyFill="1" applyBorder="1" applyAlignment="1" applyProtection="1">
      <alignment horizontal="left" vertical="top" wrapText="1"/>
      <protection/>
    </xf>
    <xf numFmtId="0" fontId="16" fillId="0" borderId="232" xfId="0" applyFont="1" applyFill="1" applyBorder="1" applyAlignment="1" applyProtection="1">
      <alignment horizontal="left" vertical="top" wrapText="1"/>
      <protection/>
    </xf>
    <xf numFmtId="49" fontId="16" fillId="0" borderId="80" xfId="0" applyNumberFormat="1" applyFont="1" applyFill="1" applyBorder="1" applyAlignment="1" applyProtection="1">
      <alignment horizontal="center" vertical="center" wrapText="1"/>
      <protection/>
    </xf>
    <xf numFmtId="49" fontId="17" fillId="0" borderId="80" xfId="0" applyNumberFormat="1" applyFont="1" applyFill="1" applyBorder="1" applyAlignment="1" applyProtection="1">
      <alignment horizontal="center" vertical="center" wrapText="1"/>
      <protection/>
    </xf>
    <xf numFmtId="49" fontId="17" fillId="0" borderId="68" xfId="0" applyNumberFormat="1" applyFont="1" applyFill="1" applyBorder="1" applyAlignment="1" applyProtection="1">
      <alignment horizontal="center" vertical="center" wrapText="1"/>
      <protection/>
    </xf>
    <xf numFmtId="0" fontId="11" fillId="0" borderId="51" xfId="0" applyFont="1" applyFill="1" applyBorder="1" applyAlignment="1" applyProtection="1">
      <alignment horizontal="center" vertical="center"/>
      <protection/>
    </xf>
    <xf numFmtId="0" fontId="11" fillId="0" borderId="75" xfId="0" applyFont="1" applyFill="1" applyBorder="1" applyAlignment="1" applyProtection="1">
      <alignment horizontal="center" vertical="center"/>
      <protection/>
    </xf>
    <xf numFmtId="0" fontId="11" fillId="0" borderId="228" xfId="0" applyFont="1" applyFill="1" applyBorder="1" applyAlignment="1" applyProtection="1">
      <alignment horizontal="center" vertical="center"/>
      <protection/>
    </xf>
    <xf numFmtId="0" fontId="11" fillId="0" borderId="232" xfId="0" applyFont="1" applyFill="1" applyBorder="1" applyAlignment="1" applyProtection="1">
      <alignment horizontal="center" vertical="center"/>
      <protection/>
    </xf>
    <xf numFmtId="0" fontId="16" fillId="0" borderId="51" xfId="0" applyFont="1" applyFill="1" applyBorder="1" applyAlignment="1" applyProtection="1">
      <alignment horizontal="center" vertical="center" textRotation="90" wrapText="1"/>
      <protection/>
    </xf>
    <xf numFmtId="0" fontId="16" fillId="0" borderId="228" xfId="0" applyFont="1" applyFill="1" applyBorder="1" applyAlignment="1" applyProtection="1">
      <alignment horizontal="center" vertical="center" textRotation="90" wrapText="1"/>
      <protection/>
    </xf>
    <xf numFmtId="49" fontId="8" fillId="0" borderId="53" xfId="0" applyNumberFormat="1" applyFont="1" applyFill="1" applyBorder="1" applyAlignment="1" applyProtection="1">
      <alignment horizontal="left" vertical="justify" wrapText="1"/>
      <protection/>
    </xf>
    <xf numFmtId="49" fontId="8" fillId="0" borderId="66" xfId="0" applyNumberFormat="1" applyFont="1" applyFill="1" applyBorder="1" applyAlignment="1" applyProtection="1">
      <alignment horizontal="left" vertical="justify" wrapText="1"/>
      <protection/>
    </xf>
    <xf numFmtId="49" fontId="8" fillId="0" borderId="78" xfId="0" applyNumberFormat="1" applyFont="1" applyFill="1" applyBorder="1" applyAlignment="1" applyProtection="1">
      <alignment horizontal="left" vertical="justify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51" xfId="0" applyFont="1" applyFill="1" applyBorder="1" applyAlignment="1" applyProtection="1">
      <alignment horizontal="center" vertical="center"/>
      <protection/>
    </xf>
    <xf numFmtId="0" fontId="13" fillId="0" borderId="80" xfId="0" applyFont="1" applyFill="1" applyBorder="1" applyAlignment="1" applyProtection="1">
      <alignment horizontal="center" vertical="center"/>
      <protection/>
    </xf>
    <xf numFmtId="0" fontId="13" fillId="0" borderId="75" xfId="0" applyFont="1" applyFill="1" applyBorder="1" applyAlignment="1" applyProtection="1">
      <alignment horizontal="center" vertical="center"/>
      <protection/>
    </xf>
    <xf numFmtId="0" fontId="13" fillId="0" borderId="228" xfId="0" applyFont="1" applyFill="1" applyBorder="1" applyAlignment="1" applyProtection="1">
      <alignment horizontal="center" vertical="center"/>
      <protection/>
    </xf>
    <xf numFmtId="0" fontId="13" fillId="0" borderId="68" xfId="0" applyFont="1" applyFill="1" applyBorder="1" applyAlignment="1" applyProtection="1">
      <alignment horizontal="center" vertical="center"/>
      <protection/>
    </xf>
    <xf numFmtId="0" fontId="13" fillId="0" borderId="232" xfId="0" applyFont="1" applyFill="1" applyBorder="1" applyAlignment="1" applyProtection="1">
      <alignment horizontal="center" vertical="center"/>
      <protection/>
    </xf>
    <xf numFmtId="0" fontId="13" fillId="0" borderId="53" xfId="0" applyNumberFormat="1" applyFont="1" applyFill="1" applyBorder="1" applyAlignment="1" applyProtection="1">
      <alignment horizontal="center" vertical="center" wrapText="1"/>
      <protection/>
    </xf>
    <xf numFmtId="0" fontId="12" fillId="0" borderId="66" xfId="0" applyNumberFormat="1" applyFont="1" applyFill="1" applyBorder="1" applyAlignment="1" applyProtection="1">
      <alignment horizontal="center" vertical="center" wrapText="1"/>
      <protection/>
    </xf>
    <xf numFmtId="0" fontId="7" fillId="0" borderId="80" xfId="0" applyFont="1" applyFill="1" applyBorder="1" applyAlignment="1" applyProtection="1">
      <alignment horizontal="center" vertical="center" textRotation="90"/>
      <protection/>
    </xf>
    <xf numFmtId="0" fontId="7" fillId="0" borderId="0" xfId="0" applyFont="1" applyFill="1" applyBorder="1" applyAlignment="1" applyProtection="1">
      <alignment horizontal="center" vertical="center" textRotation="90"/>
      <protection/>
    </xf>
    <xf numFmtId="0" fontId="7" fillId="0" borderId="177" xfId="0" applyFont="1" applyFill="1" applyBorder="1" applyAlignment="1" applyProtection="1">
      <alignment horizontal="center" vertical="center" textRotation="90"/>
      <protection/>
    </xf>
    <xf numFmtId="0" fontId="7" fillId="0" borderId="76" xfId="0" applyFont="1" applyFill="1" applyBorder="1" applyAlignment="1" applyProtection="1">
      <alignment horizontal="center" vertical="center" textRotation="90"/>
      <protection/>
    </xf>
    <xf numFmtId="0" fontId="7" fillId="0" borderId="49" xfId="0" applyFont="1" applyFill="1" applyBorder="1" applyAlignment="1" applyProtection="1">
      <alignment horizontal="center" vertical="center" textRotation="90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80" xfId="0" applyFont="1" applyFill="1" applyBorder="1" applyAlignment="1" applyProtection="1">
      <alignment horizontal="center" vertical="center" wrapText="1"/>
      <protection/>
    </xf>
    <xf numFmtId="0" fontId="7" fillId="0" borderId="75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7" fillId="0" borderId="228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232" xfId="0" applyFont="1" applyFill="1" applyBorder="1" applyAlignment="1" applyProtection="1">
      <alignment horizontal="center" vertical="center" wrapText="1"/>
      <protection/>
    </xf>
    <xf numFmtId="0" fontId="8" fillId="0" borderId="53" xfId="0" applyNumberFormat="1" applyFont="1" applyFill="1" applyBorder="1" applyAlignment="1" applyProtection="1">
      <alignment horizontal="left" vertical="justify"/>
      <protection/>
    </xf>
    <xf numFmtId="0" fontId="8" fillId="0" borderId="66" xfId="0" applyNumberFormat="1" applyFont="1" applyFill="1" applyBorder="1" applyAlignment="1" applyProtection="1">
      <alignment horizontal="left" vertical="justify"/>
      <protection/>
    </xf>
    <xf numFmtId="0" fontId="8" fillId="0" borderId="78" xfId="0" applyNumberFormat="1" applyFont="1" applyFill="1" applyBorder="1" applyAlignment="1" applyProtection="1">
      <alignment horizontal="left" vertical="justify"/>
      <protection/>
    </xf>
    <xf numFmtId="49" fontId="8" fillId="0" borderId="53" xfId="0" applyNumberFormat="1" applyFont="1" applyFill="1" applyBorder="1" applyAlignment="1" applyProtection="1">
      <alignment horizontal="center" vertical="center"/>
      <protection/>
    </xf>
    <xf numFmtId="49" fontId="8" fillId="0" borderId="66" xfId="0" applyNumberFormat="1" applyFont="1" applyFill="1" applyBorder="1" applyAlignment="1" applyProtection="1">
      <alignment horizontal="center" vertical="center"/>
      <protection/>
    </xf>
    <xf numFmtId="49" fontId="8" fillId="0" borderId="78" xfId="0" applyNumberFormat="1" applyFont="1" applyFill="1" applyBorder="1" applyAlignment="1" applyProtection="1">
      <alignment horizontal="center" vertical="center"/>
      <protection/>
    </xf>
    <xf numFmtId="0" fontId="7" fillId="0" borderId="51" xfId="0" applyFont="1" applyFill="1" applyBorder="1" applyAlignment="1" applyProtection="1">
      <alignment horizontal="left" vertical="center" textRotation="90" wrapText="1"/>
      <protection/>
    </xf>
    <xf numFmtId="0" fontId="7" fillId="0" borderId="75" xfId="0" applyFont="1" applyFill="1" applyBorder="1" applyAlignment="1" applyProtection="1">
      <alignment horizontal="left" vertical="center" textRotation="90" wrapText="1"/>
      <protection/>
    </xf>
    <xf numFmtId="0" fontId="7" fillId="0" borderId="50" xfId="0" applyFont="1" applyFill="1" applyBorder="1" applyAlignment="1" applyProtection="1">
      <alignment horizontal="left" vertical="center" textRotation="90" wrapText="1"/>
      <protection/>
    </xf>
    <xf numFmtId="0" fontId="7" fillId="0" borderId="47" xfId="0" applyFont="1" applyFill="1" applyBorder="1" applyAlignment="1" applyProtection="1">
      <alignment horizontal="left" vertical="center" textRotation="90" wrapText="1"/>
      <protection/>
    </xf>
    <xf numFmtId="0" fontId="7" fillId="0" borderId="66" xfId="0" applyNumberFormat="1" applyFont="1" applyFill="1" applyBorder="1" applyAlignment="1" applyProtection="1">
      <alignment horizontal="center" vertical="center" wrapText="1"/>
      <protection/>
    </xf>
    <xf numFmtId="0" fontId="7" fillId="0" borderId="78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textRotation="90" wrapText="1"/>
      <protection/>
    </xf>
    <xf numFmtId="49" fontId="7" fillId="0" borderId="66" xfId="0" applyNumberFormat="1" applyFont="1" applyFill="1" applyBorder="1" applyAlignment="1" applyProtection="1">
      <alignment horizontal="center" vertical="center" wrapText="1"/>
      <protection/>
    </xf>
    <xf numFmtId="49" fontId="7" fillId="0" borderId="78" xfId="0" applyNumberFormat="1" applyFont="1" applyFill="1" applyBorder="1" applyAlignment="1" applyProtection="1">
      <alignment horizontal="center" vertical="center" wrapText="1"/>
      <protection/>
    </xf>
    <xf numFmtId="0" fontId="15" fillId="0" borderId="53" xfId="0" applyFont="1" applyFill="1" applyBorder="1" applyAlignment="1" applyProtection="1">
      <alignment horizontal="center" vertical="center"/>
      <protection/>
    </xf>
    <xf numFmtId="0" fontId="6" fillId="0" borderId="66" xfId="0" applyFont="1" applyFill="1" applyBorder="1" applyAlignment="1" applyProtection="1">
      <alignment horizontal="center" vertical="center"/>
      <protection/>
    </xf>
    <xf numFmtId="0" fontId="6" fillId="0" borderId="78" xfId="0" applyFont="1" applyFill="1" applyBorder="1" applyAlignment="1" applyProtection="1">
      <alignment horizontal="center" vertical="center"/>
      <protection/>
    </xf>
    <xf numFmtId="0" fontId="6" fillId="0" borderId="63" xfId="0" applyNumberFormat="1" applyFont="1" applyFill="1" applyBorder="1" applyAlignment="1" applyProtection="1">
      <alignment horizontal="center" vertical="center"/>
      <protection/>
    </xf>
    <xf numFmtId="0" fontId="6" fillId="0" borderId="150" xfId="0" applyNumberFormat="1" applyFont="1" applyFill="1" applyBorder="1" applyAlignment="1" applyProtection="1">
      <alignment horizontal="center" vertical="center"/>
      <protection/>
    </xf>
    <xf numFmtId="0" fontId="7" fillId="0" borderId="30" xfId="0" applyNumberFormat="1" applyFont="1" applyFill="1" applyBorder="1" applyAlignment="1" applyProtection="1">
      <alignment vertical="center"/>
      <protection/>
    </xf>
    <xf numFmtId="0" fontId="7" fillId="0" borderId="94" xfId="0" applyNumberFormat="1" applyFont="1" applyFill="1" applyBorder="1" applyAlignment="1" applyProtection="1">
      <alignment vertical="center"/>
      <protection/>
    </xf>
    <xf numFmtId="0" fontId="20" fillId="0" borderId="30" xfId="0" applyNumberFormat="1" applyFont="1" applyFill="1" applyBorder="1" applyAlignment="1" applyProtection="1">
      <alignment vertical="center"/>
      <protection/>
    </xf>
    <xf numFmtId="0" fontId="20" fillId="0" borderId="94" xfId="0" applyNumberFormat="1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" fontId="9" fillId="0" borderId="17" xfId="0" applyNumberFormat="1" applyFont="1" applyFill="1" applyBorder="1" applyAlignment="1" applyProtection="1">
      <alignment vertical="center"/>
      <protection/>
    </xf>
    <xf numFmtId="1" fontId="9" fillId="0" borderId="89" xfId="0" applyNumberFormat="1" applyFont="1" applyFill="1" applyBorder="1" applyAlignment="1" applyProtection="1">
      <alignment vertical="center"/>
      <protection/>
    </xf>
    <xf numFmtId="0" fontId="6" fillId="0" borderId="94" xfId="0" applyNumberFormat="1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left" vertical="center" wrapText="1"/>
      <protection/>
    </xf>
    <xf numFmtId="0" fontId="9" fillId="0" borderId="214" xfId="0" applyFont="1" applyFill="1" applyBorder="1" applyAlignment="1" applyProtection="1">
      <alignment horizontal="left" vertical="center" wrapText="1"/>
      <protection/>
    </xf>
    <xf numFmtId="0" fontId="9" fillId="0" borderId="263" xfId="0" applyFont="1" applyFill="1" applyBorder="1" applyAlignment="1" applyProtection="1">
      <alignment horizontal="left" vertical="center" wrapText="1"/>
      <protection/>
    </xf>
    <xf numFmtId="0" fontId="20" fillId="0" borderId="53" xfId="0" applyNumberFormat="1" applyFont="1" applyFill="1" applyBorder="1" applyAlignment="1" applyProtection="1">
      <alignment horizontal="right" vertical="center"/>
      <protection/>
    </xf>
    <xf numFmtId="0" fontId="20" fillId="0" borderId="78" xfId="0" applyNumberFormat="1" applyFont="1" applyFill="1" applyBorder="1" applyAlignment="1" applyProtection="1">
      <alignment horizontal="right" vertical="center"/>
      <protection/>
    </xf>
    <xf numFmtId="0" fontId="48" fillId="0" borderId="36" xfId="0" applyNumberFormat="1" applyFont="1" applyFill="1" applyBorder="1" applyAlignment="1" applyProtection="1">
      <alignment horizontal="center" vertical="center"/>
      <protection/>
    </xf>
    <xf numFmtId="0" fontId="48" fillId="0" borderId="38" xfId="0" applyNumberFormat="1" applyFont="1" applyFill="1" applyBorder="1" applyAlignment="1" applyProtection="1">
      <alignment horizontal="center" vertical="center"/>
      <protection/>
    </xf>
    <xf numFmtId="1" fontId="48" fillId="0" borderId="53" xfId="0" applyNumberFormat="1" applyFont="1" applyFill="1" applyBorder="1" applyAlignment="1" applyProtection="1">
      <alignment horizontal="right"/>
      <protection/>
    </xf>
    <xf numFmtId="1" fontId="48" fillId="0" borderId="78" xfId="0" applyNumberFormat="1" applyFont="1" applyFill="1" applyBorder="1" applyAlignment="1" applyProtection="1">
      <alignment horizontal="right"/>
      <protection/>
    </xf>
    <xf numFmtId="0" fontId="7" fillId="0" borderId="52" xfId="0" applyNumberFormat="1" applyFont="1" applyFill="1" applyBorder="1" applyAlignment="1" applyProtection="1">
      <alignment horizontal="right" vertical="center"/>
      <protection/>
    </xf>
    <xf numFmtId="0" fontId="7" fillId="0" borderId="268" xfId="0" applyNumberFormat="1" applyFont="1" applyFill="1" applyBorder="1" applyAlignment="1" applyProtection="1">
      <alignment horizontal="right" vertical="center"/>
      <protection/>
    </xf>
    <xf numFmtId="1" fontId="79" fillId="0" borderId="66" xfId="0" applyNumberFormat="1" applyFont="1" applyFill="1" applyBorder="1" applyAlignment="1" applyProtection="1">
      <alignment horizontal="center" vertical="center"/>
      <protection/>
    </xf>
    <xf numFmtId="0" fontId="48" fillId="0" borderId="30" xfId="0" applyFont="1" applyFill="1" applyBorder="1" applyAlignment="1" applyProtection="1">
      <alignment horizontal="right" vertical="center" wrapText="1"/>
      <protection/>
    </xf>
    <xf numFmtId="0" fontId="48" fillId="0" borderId="150" xfId="0" applyFont="1" applyFill="1" applyBorder="1" applyAlignment="1" applyProtection="1">
      <alignment horizontal="right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15" fillId="0" borderId="150" xfId="0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/>
      <protection/>
    </xf>
    <xf numFmtId="0" fontId="8" fillId="0" borderId="263" xfId="0" applyNumberFormat="1" applyFont="1" applyFill="1" applyBorder="1" applyAlignment="1" applyProtection="1">
      <alignment horizontal="center" vertical="center"/>
      <protection/>
    </xf>
    <xf numFmtId="0" fontId="8" fillId="0" borderId="214" xfId="0" applyNumberFormat="1" applyFont="1" applyFill="1" applyBorder="1" applyAlignment="1" applyProtection="1">
      <alignment horizontal="center" vertical="center"/>
      <protection/>
    </xf>
    <xf numFmtId="0" fontId="5" fillId="0" borderId="53" xfId="0" applyNumberFormat="1" applyFont="1" applyFill="1" applyBorder="1" applyAlignment="1" applyProtection="1">
      <alignment horizontal="center" vertical="center"/>
      <protection/>
    </xf>
    <xf numFmtId="0" fontId="5" fillId="0" borderId="78" xfId="0" applyNumberFormat="1" applyFont="1" applyFill="1" applyBorder="1" applyAlignment="1" applyProtection="1">
      <alignment horizontal="center" vertical="center"/>
      <protection/>
    </xf>
    <xf numFmtId="0" fontId="48" fillId="0" borderId="42" xfId="0" applyNumberFormat="1" applyFont="1" applyFill="1" applyBorder="1" applyAlignment="1" applyProtection="1">
      <alignment horizontal="right" vertical="center"/>
      <protection/>
    </xf>
    <xf numFmtId="0" fontId="48" fillId="0" borderId="38" xfId="0" applyNumberFormat="1" applyFont="1" applyFill="1" applyBorder="1" applyAlignment="1" applyProtection="1">
      <alignment horizontal="right" vertical="center"/>
      <protection/>
    </xf>
    <xf numFmtId="0" fontId="48" fillId="0" borderId="30" xfId="0" applyNumberFormat="1" applyFont="1" applyFill="1" applyBorder="1" applyAlignment="1" applyProtection="1">
      <alignment horizontal="center" vertical="center"/>
      <protection/>
    </xf>
    <xf numFmtId="0" fontId="48" fillId="0" borderId="150" xfId="0" applyNumberFormat="1" applyFont="1" applyFill="1" applyBorder="1" applyAlignment="1" applyProtection="1">
      <alignment horizontal="center" vertical="center"/>
      <protection/>
    </xf>
    <xf numFmtId="0" fontId="48" fillId="0" borderId="52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textRotation="90"/>
      <protection/>
    </xf>
    <xf numFmtId="0" fontId="48" fillId="0" borderId="53" xfId="0" applyNumberFormat="1" applyFont="1" applyFill="1" applyBorder="1" applyAlignment="1" applyProtection="1">
      <alignment horizontal="center" vertical="center"/>
      <protection/>
    </xf>
    <xf numFmtId="0" fontId="48" fillId="0" borderId="78" xfId="0" applyNumberFormat="1" applyFont="1" applyFill="1" applyBorder="1" applyAlignment="1" applyProtection="1">
      <alignment horizontal="center" vertical="center"/>
      <protection/>
    </xf>
    <xf numFmtId="0" fontId="9" fillId="0" borderId="41" xfId="0" applyNumberFormat="1" applyFont="1" applyFill="1" applyBorder="1" applyAlignment="1" applyProtection="1">
      <alignment horizontal="right" vertical="center"/>
      <protection/>
    </xf>
    <xf numFmtId="0" fontId="9" fillId="0" borderId="42" xfId="0" applyNumberFormat="1" applyFont="1" applyFill="1" applyBorder="1" applyAlignment="1" applyProtection="1">
      <alignment horizontal="right" vertical="center"/>
      <protection/>
    </xf>
    <xf numFmtId="0" fontId="8" fillId="0" borderId="214" xfId="0" applyNumberFormat="1" applyFont="1" applyFill="1" applyBorder="1" applyAlignment="1" applyProtection="1">
      <alignment vertical="center"/>
      <protection/>
    </xf>
    <xf numFmtId="0" fontId="9" fillId="0" borderId="46" xfId="0" applyNumberFormat="1" applyFont="1" applyFill="1" applyBorder="1" applyAlignment="1" applyProtection="1">
      <alignment vertical="center"/>
      <protection/>
    </xf>
    <xf numFmtId="1" fontId="48" fillId="0" borderId="78" xfId="0" applyNumberFormat="1" applyFont="1" applyFill="1" applyBorder="1" applyAlignment="1" applyProtection="1">
      <alignment horizontal="right" vertical="center"/>
      <protection/>
    </xf>
    <xf numFmtId="1" fontId="56" fillId="0" borderId="53" xfId="0" applyNumberFormat="1" applyFont="1" applyFill="1" applyBorder="1" applyAlignment="1" applyProtection="1">
      <alignment horizontal="right" vertical="center"/>
      <protection/>
    </xf>
    <xf numFmtId="1" fontId="56" fillId="0" borderId="78" xfId="0" applyNumberFormat="1" applyFont="1" applyFill="1" applyBorder="1" applyAlignment="1" applyProtection="1">
      <alignment horizontal="right" vertical="center"/>
      <protection/>
    </xf>
    <xf numFmtId="192" fontId="48" fillId="0" borderId="78" xfId="0" applyNumberFormat="1" applyFont="1" applyFill="1" applyBorder="1" applyAlignment="1" applyProtection="1">
      <alignment horizontal="right" vertical="center"/>
      <protection/>
    </xf>
    <xf numFmtId="0" fontId="9" fillId="0" borderId="51" xfId="0" applyFont="1" applyFill="1" applyBorder="1" applyAlignment="1" applyProtection="1">
      <alignment horizontal="center" vertical="center" wrapText="1"/>
      <protection/>
    </xf>
    <xf numFmtId="0" fontId="9" fillId="0" borderId="79" xfId="0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vertical="center"/>
      <protection/>
    </xf>
    <xf numFmtId="0" fontId="48" fillId="0" borderId="214" xfId="0" applyNumberFormat="1" applyFont="1" applyFill="1" applyBorder="1" applyAlignment="1" applyProtection="1">
      <alignment horizontal="right" vertical="center"/>
      <protection/>
    </xf>
    <xf numFmtId="0" fontId="8" fillId="0" borderId="52" xfId="0" applyNumberFormat="1" applyFont="1" applyFill="1" applyBorder="1" applyAlignment="1" applyProtection="1">
      <alignment vertical="center"/>
      <protection/>
    </xf>
    <xf numFmtId="0" fontId="8" fillId="0" borderId="268" xfId="0" applyNumberFormat="1" applyFont="1" applyFill="1" applyBorder="1" applyAlignment="1" applyProtection="1">
      <alignment vertical="center"/>
      <protection/>
    </xf>
    <xf numFmtId="0" fontId="7" fillId="0" borderId="53" xfId="0" applyFont="1" applyFill="1" applyBorder="1" applyAlignment="1" applyProtection="1">
      <alignment horizontal="center" vertical="center"/>
      <protection/>
    </xf>
    <xf numFmtId="0" fontId="7" fillId="0" borderId="66" xfId="0" applyFont="1" applyFill="1" applyBorder="1" applyAlignment="1" applyProtection="1">
      <alignment horizontal="center" vertical="center"/>
      <protection/>
    </xf>
    <xf numFmtId="0" fontId="7" fillId="0" borderId="78" xfId="0" applyFont="1" applyFill="1" applyBorder="1" applyAlignment="1" applyProtection="1">
      <alignment horizontal="center" vertical="center"/>
      <protection/>
    </xf>
    <xf numFmtId="0" fontId="6" fillId="0" borderId="66" xfId="0" applyFont="1" applyFill="1" applyBorder="1" applyAlignment="1" applyProtection="1">
      <alignment horizontal="center" vertical="center"/>
      <protection/>
    </xf>
    <xf numFmtId="0" fontId="6" fillId="0" borderId="265" xfId="0" applyFont="1" applyFill="1" applyBorder="1" applyAlignment="1" applyProtection="1">
      <alignment horizontal="center" vertical="center"/>
      <protection/>
    </xf>
    <xf numFmtId="0" fontId="6" fillId="0" borderId="53" xfId="0" applyFont="1" applyFill="1" applyBorder="1" applyAlignment="1" applyProtection="1">
      <alignment horizontal="center" vertical="center"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0" fontId="0" fillId="0" borderId="80" xfId="0" applyFont="1" applyFill="1" applyBorder="1" applyAlignment="1">
      <alignment/>
    </xf>
    <xf numFmtId="0" fontId="0" fillId="0" borderId="75" xfId="0" applyFont="1" applyFill="1" applyBorder="1" applyAlignment="1">
      <alignment/>
    </xf>
    <xf numFmtId="0" fontId="6" fillId="0" borderId="51" xfId="0" applyNumberFormat="1" applyFont="1" applyFill="1" applyBorder="1" applyAlignment="1" applyProtection="1">
      <alignment horizontal="center" vertical="center"/>
      <protection/>
    </xf>
    <xf numFmtId="0" fontId="6" fillId="0" borderId="75" xfId="0" applyNumberFormat="1" applyFont="1" applyFill="1" applyBorder="1" applyAlignment="1" applyProtection="1">
      <alignment horizontal="center" vertical="center"/>
      <protection/>
    </xf>
    <xf numFmtId="0" fontId="9" fillId="0" borderId="150" xfId="0" applyFont="1" applyFill="1" applyBorder="1" applyAlignment="1" applyProtection="1">
      <alignment horizontal="right"/>
      <protection/>
    </xf>
    <xf numFmtId="0" fontId="9" fillId="0" borderId="31" xfId="0" applyFont="1" applyFill="1" applyBorder="1" applyAlignment="1" applyProtection="1">
      <alignment horizontal="right" wrapText="1"/>
      <protection/>
    </xf>
    <xf numFmtId="0" fontId="9" fillId="0" borderId="21" xfId="0" applyFont="1" applyFill="1" applyBorder="1" applyAlignment="1" applyProtection="1">
      <alignment horizontal="right" wrapText="1"/>
      <protection/>
    </xf>
    <xf numFmtId="0" fontId="9" fillId="0" borderId="22" xfId="0" applyFont="1" applyFill="1" applyBorder="1" applyAlignment="1" applyProtection="1">
      <alignment horizontal="right" wrapText="1"/>
      <protection/>
    </xf>
    <xf numFmtId="0" fontId="9" fillId="0" borderId="30" xfId="0" applyFont="1" applyFill="1" applyBorder="1" applyAlignment="1" applyProtection="1">
      <alignment horizontal="right" wrapText="1"/>
      <protection/>
    </xf>
    <xf numFmtId="0" fontId="9" fillId="0" borderId="94" xfId="0" applyFont="1" applyFill="1" applyBorder="1" applyAlignment="1" applyProtection="1">
      <alignment horizontal="right" wrapText="1"/>
      <protection/>
    </xf>
    <xf numFmtId="0" fontId="7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269" xfId="0" applyNumberFormat="1" applyFont="1" applyFill="1" applyBorder="1" applyAlignment="1" applyProtection="1">
      <alignment horizontal="right" vertical="center"/>
      <protection/>
    </xf>
    <xf numFmtId="0" fontId="9" fillId="0" borderId="48" xfId="0" applyNumberFormat="1" applyFont="1" applyFill="1" applyBorder="1" applyAlignment="1" applyProtection="1">
      <alignment vertical="center"/>
      <protection/>
    </xf>
    <xf numFmtId="0" fontId="48" fillId="0" borderId="226" xfId="0" applyNumberFormat="1" applyFont="1" applyFill="1" applyBorder="1" applyAlignment="1" applyProtection="1">
      <alignment horizontal="right" vertical="center"/>
      <protection/>
    </xf>
    <xf numFmtId="0" fontId="7" fillId="0" borderId="20" xfId="0" applyFont="1" applyFill="1" applyBorder="1" applyAlignment="1">
      <alignment vertical="center"/>
    </xf>
    <xf numFmtId="0" fontId="7" fillId="0" borderId="269" xfId="0" applyFont="1" applyFill="1" applyBorder="1" applyAlignment="1">
      <alignment vertical="center"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150" xfId="0" applyNumberFormat="1" applyFont="1" applyFill="1" applyBorder="1" applyAlignment="1" applyProtection="1">
      <alignment vertical="center"/>
      <protection/>
    </xf>
    <xf numFmtId="0" fontId="6" fillId="0" borderId="63" xfId="0" applyNumberFormat="1" applyFont="1" applyFill="1" applyBorder="1" applyAlignment="1" applyProtection="1">
      <alignment vertical="center"/>
      <protection/>
    </xf>
    <xf numFmtId="0" fontId="9" fillId="0" borderId="218" xfId="0" applyFont="1" applyFill="1" applyBorder="1" applyAlignment="1" applyProtection="1">
      <alignment horizontal="right" wrapText="1"/>
      <protection/>
    </xf>
    <xf numFmtId="0" fontId="9" fillId="0" borderId="23" xfId="0" applyFont="1" applyFill="1" applyBorder="1" applyAlignment="1" applyProtection="1">
      <alignment horizontal="right" wrapText="1"/>
      <protection/>
    </xf>
    <xf numFmtId="0" fontId="9" fillId="0" borderId="218" xfId="0" applyNumberFormat="1" applyFont="1" applyFill="1" applyBorder="1" applyAlignment="1" applyProtection="1">
      <alignment vertical="center"/>
      <protection/>
    </xf>
    <xf numFmtId="0" fontId="7" fillId="0" borderId="53" xfId="0" applyNumberFormat="1" applyFont="1" applyFill="1" applyBorder="1" applyAlignment="1" applyProtection="1">
      <alignment horizontal="center" vertical="center"/>
      <protection/>
    </xf>
    <xf numFmtId="0" fontId="7" fillId="0" borderId="78" xfId="0" applyNumberFormat="1" applyFont="1" applyFill="1" applyBorder="1" applyAlignment="1" applyProtection="1">
      <alignment horizontal="center" vertical="center"/>
      <protection/>
    </xf>
    <xf numFmtId="0" fontId="7" fillId="0" borderId="53" xfId="0" applyNumberFormat="1" applyFont="1" applyFill="1" applyBorder="1" applyAlignment="1" applyProtection="1">
      <alignment horizontal="right" vertical="center"/>
      <protection/>
    </xf>
    <xf numFmtId="0" fontId="7" fillId="0" borderId="78" xfId="0" applyNumberFormat="1" applyFont="1" applyFill="1" applyBorder="1" applyAlignment="1" applyProtection="1">
      <alignment horizontal="right" vertical="center"/>
      <protection/>
    </xf>
    <xf numFmtId="0" fontId="9" fillId="0" borderId="77" xfId="0" applyNumberFormat="1" applyFont="1" applyFill="1" applyBorder="1" applyAlignment="1" applyProtection="1">
      <alignment vertical="center"/>
      <protection/>
    </xf>
    <xf numFmtId="0" fontId="9" fillId="0" borderId="271" xfId="0" applyNumberFormat="1" applyFont="1" applyFill="1" applyBorder="1" applyAlignment="1" applyProtection="1">
      <alignment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268" xfId="0" applyNumberFormat="1" applyFont="1" applyFill="1" applyBorder="1" applyAlignment="1" applyProtection="1">
      <alignment horizontal="center" vertical="center"/>
      <protection/>
    </xf>
    <xf numFmtId="0" fontId="80" fillId="0" borderId="226" xfId="0" applyNumberFormat="1" applyFont="1" applyFill="1" applyBorder="1" applyAlignment="1" applyProtection="1">
      <alignment vertical="center"/>
      <protection/>
    </xf>
    <xf numFmtId="0" fontId="80" fillId="0" borderId="269" xfId="0" applyNumberFormat="1" applyFont="1" applyFill="1" applyBorder="1" applyAlignment="1" applyProtection="1">
      <alignment vertical="center"/>
      <protection/>
    </xf>
    <xf numFmtId="0" fontId="18" fillId="0" borderId="53" xfId="0" applyFont="1" applyFill="1" applyBorder="1" applyAlignment="1" applyProtection="1">
      <alignment horizontal="center" vertical="center" wrapText="1"/>
      <protection/>
    </xf>
    <xf numFmtId="0" fontId="18" fillId="0" borderId="6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 textRotation="90"/>
      <protection/>
    </xf>
    <xf numFmtId="0" fontId="7" fillId="0" borderId="66" xfId="0" applyNumberFormat="1" applyFont="1" applyFill="1" applyBorder="1" applyAlignment="1" applyProtection="1">
      <alignment horizontal="center" vertical="center"/>
      <protection/>
    </xf>
    <xf numFmtId="192" fontId="20" fillId="0" borderId="53" xfId="0" applyNumberFormat="1" applyFont="1" applyFill="1" applyBorder="1" applyAlignment="1" applyProtection="1">
      <alignment horizontal="right" vertical="center"/>
      <protection/>
    </xf>
    <xf numFmtId="192" fontId="20" fillId="0" borderId="78" xfId="0" applyNumberFormat="1" applyFont="1" applyFill="1" applyBorder="1" applyAlignment="1" applyProtection="1">
      <alignment horizontal="right" vertical="center"/>
      <protection/>
    </xf>
    <xf numFmtId="0" fontId="48" fillId="0" borderId="34" xfId="0" applyNumberFormat="1" applyFont="1" applyFill="1" applyBorder="1" applyAlignment="1" applyProtection="1">
      <alignment horizontal="right" vertical="center"/>
      <protection/>
    </xf>
    <xf numFmtId="0" fontId="20" fillId="0" borderId="20" xfId="0" applyNumberFormat="1" applyFont="1" applyFill="1" applyBorder="1" applyAlignment="1" applyProtection="1">
      <alignment vertical="center"/>
      <protection/>
    </xf>
    <xf numFmtId="0" fontId="20" fillId="0" borderId="269" xfId="0" applyNumberFormat="1" applyFont="1" applyFill="1" applyBorder="1" applyAlignment="1" applyProtection="1">
      <alignment vertical="center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7" fillId="0" borderId="269" xfId="0" applyNumberFormat="1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center" vertical="center" textRotation="90"/>
      <protection/>
    </xf>
    <xf numFmtId="0" fontId="13" fillId="0" borderId="51" xfId="0" applyFont="1" applyFill="1" applyBorder="1" applyAlignment="1" applyProtection="1">
      <alignment horizontal="center" vertical="center"/>
      <protection/>
    </xf>
    <xf numFmtId="0" fontId="13" fillId="0" borderId="80" xfId="0" applyFont="1" applyFill="1" applyBorder="1" applyAlignment="1" applyProtection="1">
      <alignment horizontal="center" vertical="center"/>
      <protection/>
    </xf>
    <xf numFmtId="0" fontId="13" fillId="0" borderId="75" xfId="0" applyFont="1" applyFill="1" applyBorder="1" applyAlignment="1" applyProtection="1">
      <alignment horizontal="center" vertical="center"/>
      <protection/>
    </xf>
    <xf numFmtId="0" fontId="13" fillId="0" borderId="53" xfId="0" applyFont="1" applyFill="1" applyBorder="1" applyAlignment="1" applyProtection="1">
      <alignment horizontal="center" vertical="center" wrapText="1"/>
      <protection/>
    </xf>
    <xf numFmtId="0" fontId="13" fillId="0" borderId="66" xfId="0" applyFont="1" applyFill="1" applyBorder="1" applyAlignment="1" applyProtection="1">
      <alignment horizontal="center" vertical="center" wrapText="1"/>
      <protection/>
    </xf>
    <xf numFmtId="0" fontId="13" fillId="0" borderId="78" xfId="0" applyFont="1" applyFill="1" applyBorder="1" applyAlignment="1" applyProtection="1">
      <alignment horizontal="center" vertical="center" wrapText="1"/>
      <protection/>
    </xf>
    <xf numFmtId="0" fontId="43" fillId="0" borderId="150" xfId="0" applyFont="1" applyFill="1" applyBorder="1" applyAlignment="1">
      <alignment horizontal="right" vertical="center"/>
    </xf>
    <xf numFmtId="49" fontId="11" fillId="0" borderId="53" xfId="0" applyNumberFormat="1" applyFont="1" applyFill="1" applyBorder="1" applyAlignment="1" applyProtection="1">
      <alignment horizontal="center" vertical="justify"/>
      <protection/>
    </xf>
    <xf numFmtId="49" fontId="11" fillId="0" borderId="66" xfId="0" applyNumberFormat="1" applyFont="1" applyFill="1" applyBorder="1" applyAlignment="1" applyProtection="1">
      <alignment horizontal="center" vertical="justify"/>
      <protection/>
    </xf>
    <xf numFmtId="49" fontId="11" fillId="0" borderId="78" xfId="0" applyNumberFormat="1" applyFont="1" applyFill="1" applyBorder="1" applyAlignment="1" applyProtection="1">
      <alignment horizontal="center" vertical="justify"/>
      <protection/>
    </xf>
    <xf numFmtId="0" fontId="13" fillId="0" borderId="53" xfId="0" applyFont="1" applyFill="1" applyBorder="1" applyAlignment="1" applyProtection="1">
      <alignment horizontal="center" vertical="center"/>
      <protection/>
    </xf>
    <xf numFmtId="0" fontId="13" fillId="0" borderId="66" xfId="0" applyFont="1" applyFill="1" applyBorder="1" applyAlignment="1" applyProtection="1">
      <alignment horizontal="center" vertical="center"/>
      <protection/>
    </xf>
    <xf numFmtId="0" fontId="13" fillId="0" borderId="7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6" xfId="0" applyFont="1" applyFill="1" applyBorder="1" applyAlignment="1" applyProtection="1">
      <alignment horizontal="center" vertical="center"/>
      <protection/>
    </xf>
    <xf numFmtId="49" fontId="7" fillId="0" borderId="51" xfId="0" applyNumberFormat="1" applyFont="1" applyFill="1" applyBorder="1" applyAlignment="1" applyProtection="1">
      <alignment horizontal="center" vertical="center" wrapText="1"/>
      <protection/>
    </xf>
    <xf numFmtId="49" fontId="7" fillId="0" borderId="80" xfId="0" applyNumberFormat="1" applyFont="1" applyFill="1" applyBorder="1" applyAlignment="1" applyProtection="1">
      <alignment horizontal="center" vertical="center" wrapText="1"/>
      <protection/>
    </xf>
    <xf numFmtId="49" fontId="7" fillId="0" borderId="75" xfId="0" applyNumberFormat="1" applyFont="1" applyFill="1" applyBorder="1" applyAlignment="1" applyProtection="1">
      <alignment horizontal="center" vertical="center" wrapText="1"/>
      <protection/>
    </xf>
    <xf numFmtId="49" fontId="7" fillId="0" borderId="228" xfId="0" applyNumberFormat="1" applyFont="1" applyFill="1" applyBorder="1" applyAlignment="1" applyProtection="1">
      <alignment horizontal="center" vertical="center" wrapText="1"/>
      <protection/>
    </xf>
    <xf numFmtId="49" fontId="7" fillId="0" borderId="68" xfId="0" applyNumberFormat="1" applyFont="1" applyFill="1" applyBorder="1" applyAlignment="1" applyProtection="1">
      <alignment horizontal="center" vertical="center" wrapText="1"/>
      <protection/>
    </xf>
    <xf numFmtId="49" fontId="7" fillId="0" borderId="232" xfId="0" applyNumberFormat="1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78" xfId="0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0" fontId="15" fillId="0" borderId="273" xfId="0" applyNumberFormat="1" applyFont="1" applyFill="1" applyBorder="1" applyAlignment="1" applyProtection="1">
      <alignment horizontal="center" vertical="center"/>
      <protection/>
    </xf>
    <xf numFmtId="0" fontId="15" fillId="0" borderId="274" xfId="0" applyNumberFormat="1" applyFont="1" applyFill="1" applyBorder="1" applyAlignment="1" applyProtection="1">
      <alignment horizontal="center" vertical="center"/>
      <protection/>
    </xf>
    <xf numFmtId="0" fontId="9" fillId="0" borderId="35" xfId="0" applyNumberFormat="1" applyFont="1" applyFill="1" applyBorder="1" applyAlignment="1" applyProtection="1">
      <alignment vertical="center"/>
      <protection/>
    </xf>
    <xf numFmtId="0" fontId="9" fillId="0" borderId="263" xfId="0" applyNumberFormat="1" applyFont="1" applyFill="1" applyBorder="1" applyAlignment="1" applyProtection="1">
      <alignment vertical="center"/>
      <protection/>
    </xf>
    <xf numFmtId="0" fontId="9" fillId="0" borderId="275" xfId="0" applyNumberFormat="1" applyFont="1" applyFill="1" applyBorder="1" applyAlignment="1" applyProtection="1">
      <alignment horizontal="right" vertical="center"/>
      <protection/>
    </xf>
    <xf numFmtId="0" fontId="9" fillId="0" borderId="276" xfId="0" applyNumberFormat="1" applyFont="1" applyFill="1" applyBorder="1" applyAlignment="1" applyProtection="1">
      <alignment horizontal="right" vertical="center"/>
      <protection/>
    </xf>
    <xf numFmtId="0" fontId="9" fillId="0" borderId="277" xfId="0" applyNumberFormat="1" applyFont="1" applyFill="1" applyBorder="1" applyAlignment="1" applyProtection="1">
      <alignment horizontal="right" vertical="center"/>
      <protection/>
    </xf>
    <xf numFmtId="1" fontId="9" fillId="0" borderId="77" xfId="0" applyNumberFormat="1" applyFont="1" applyFill="1" applyBorder="1" applyAlignment="1" applyProtection="1">
      <alignment horizontal="right" vertical="center"/>
      <protection/>
    </xf>
    <xf numFmtId="1" fontId="9" fillId="0" borderId="271" xfId="0" applyNumberFormat="1" applyFont="1" applyFill="1" applyBorder="1" applyAlignment="1" applyProtection="1">
      <alignment horizontal="right" vertical="center"/>
      <protection/>
    </xf>
    <xf numFmtId="0" fontId="15" fillId="0" borderId="214" xfId="0" applyNumberFormat="1" applyFont="1" applyFill="1" applyBorder="1" applyAlignment="1" applyProtection="1">
      <alignment horizontal="center" vertical="center"/>
      <protection/>
    </xf>
    <xf numFmtId="0" fontId="15" fillId="0" borderId="53" xfId="0" applyNumberFormat="1" applyFont="1" applyFill="1" applyBorder="1" applyAlignment="1" applyProtection="1">
      <alignment horizontal="right" vertical="center"/>
      <protection/>
    </xf>
    <xf numFmtId="0" fontId="15" fillId="0" borderId="78" xfId="0" applyNumberFormat="1" applyFont="1" applyFill="1" applyBorder="1" applyAlignment="1" applyProtection="1">
      <alignment horizontal="right" vertical="center"/>
      <protection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42" xfId="0" applyNumberFormat="1" applyFont="1" applyFill="1" applyBorder="1" applyAlignment="1" applyProtection="1">
      <alignment horizontal="center" vertical="center"/>
      <protection/>
    </xf>
    <xf numFmtId="0" fontId="9" fillId="0" borderId="80" xfId="0" applyFont="1" applyFill="1" applyBorder="1" applyAlignment="1" applyProtection="1">
      <alignment horizontal="center" vertical="center" wrapText="1"/>
      <protection/>
    </xf>
    <xf numFmtId="0" fontId="9" fillId="0" borderId="75" xfId="0" applyFont="1" applyFill="1" applyBorder="1" applyAlignment="1" applyProtection="1">
      <alignment horizontal="center" vertical="center" wrapText="1"/>
      <protection/>
    </xf>
    <xf numFmtId="1" fontId="9" fillId="0" borderId="270" xfId="0" applyNumberFormat="1" applyFont="1" applyFill="1" applyBorder="1" applyAlignment="1" applyProtection="1">
      <alignment horizontal="right" vertical="center"/>
      <protection/>
    </xf>
    <xf numFmtId="1" fontId="7" fillId="0" borderId="66" xfId="0" applyNumberFormat="1" applyFont="1" applyFill="1" applyBorder="1" applyAlignment="1" applyProtection="1">
      <alignment horizontal="right" vertical="center"/>
      <protection/>
    </xf>
    <xf numFmtId="0" fontId="9" fillId="0" borderId="89" xfId="0" applyNumberFormat="1" applyFont="1" applyFill="1" applyBorder="1" applyAlignment="1" applyProtection="1">
      <alignment horizontal="right" vertical="center"/>
      <protection/>
    </xf>
    <xf numFmtId="0" fontId="9" fillId="0" borderId="55" xfId="0" applyNumberFormat="1" applyFont="1" applyFill="1" applyBorder="1" applyAlignment="1" applyProtection="1">
      <alignment horizontal="right" vertical="center"/>
      <protection/>
    </xf>
    <xf numFmtId="195" fontId="9" fillId="0" borderId="53" xfId="0" applyNumberFormat="1" applyFont="1" applyFill="1" applyBorder="1" applyAlignment="1" applyProtection="1">
      <alignment horizontal="right" vertical="center"/>
      <protection/>
    </xf>
    <xf numFmtId="195" fontId="9" fillId="0" borderId="265" xfId="0" applyNumberFormat="1" applyFont="1" applyFill="1" applyBorder="1" applyAlignment="1" applyProtection="1">
      <alignment horizontal="right" vertical="center"/>
      <protection/>
    </xf>
    <xf numFmtId="0" fontId="77" fillId="0" borderId="78" xfId="0" applyNumberFormat="1" applyFont="1" applyFill="1" applyBorder="1" applyAlignment="1" applyProtection="1">
      <alignment horizontal="right" vertical="center"/>
      <protection/>
    </xf>
    <xf numFmtId="0" fontId="9" fillId="0" borderId="31" xfId="0" applyNumberFormat="1" applyFont="1" applyFill="1" applyBorder="1" applyAlignment="1" applyProtection="1">
      <alignment vertical="center"/>
      <protection/>
    </xf>
    <xf numFmtId="0" fontId="9" fillId="0" borderId="32" xfId="0" applyNumberFormat="1" applyFont="1" applyFill="1" applyBorder="1" applyAlignment="1" applyProtection="1">
      <alignment vertical="center"/>
      <protection/>
    </xf>
    <xf numFmtId="0" fontId="9" fillId="0" borderId="33" xfId="0" applyNumberFormat="1" applyFont="1" applyFill="1" applyBorder="1" applyAlignment="1" applyProtection="1">
      <alignment vertical="center"/>
      <protection/>
    </xf>
    <xf numFmtId="1" fontId="9" fillId="0" borderId="53" xfId="0" applyNumberFormat="1" applyFont="1" applyFill="1" applyBorder="1" applyAlignment="1" applyProtection="1">
      <alignment vertical="center"/>
      <protection/>
    </xf>
    <xf numFmtId="1" fontId="9" fillId="0" borderId="78" xfId="0" applyNumberFormat="1" applyFont="1" applyFill="1" applyBorder="1" applyAlignment="1" applyProtection="1">
      <alignment vertical="center"/>
      <protection/>
    </xf>
    <xf numFmtId="0" fontId="80" fillId="0" borderId="66" xfId="0" applyNumberFormat="1" applyFont="1" applyFill="1" applyBorder="1" applyAlignment="1" applyProtection="1">
      <alignment horizontal="center" vertical="center"/>
      <protection/>
    </xf>
    <xf numFmtId="0" fontId="80" fillId="0" borderId="78" xfId="0" applyNumberFormat="1" applyFont="1" applyFill="1" applyBorder="1" applyAlignment="1" applyProtection="1">
      <alignment horizontal="center" vertical="center"/>
      <protection/>
    </xf>
    <xf numFmtId="0" fontId="15" fillId="0" borderId="66" xfId="0" applyFont="1" applyFill="1" applyBorder="1" applyAlignment="1" applyProtection="1">
      <alignment horizontal="center" vertical="center" wrapText="1"/>
      <protection/>
    </xf>
    <xf numFmtId="0" fontId="15" fillId="0" borderId="78" xfId="0" applyFont="1" applyFill="1" applyBorder="1" applyAlignment="1" applyProtection="1">
      <alignment horizontal="center" vertical="center" wrapText="1"/>
      <protection/>
    </xf>
    <xf numFmtId="0" fontId="48" fillId="0" borderId="20" xfId="0" applyFont="1" applyFill="1" applyBorder="1" applyAlignment="1">
      <alignment/>
    </xf>
    <xf numFmtId="0" fontId="48" fillId="0" borderId="226" xfId="0" applyFont="1" applyFill="1" applyBorder="1" applyAlignment="1">
      <alignment/>
    </xf>
    <xf numFmtId="0" fontId="48" fillId="0" borderId="30" xfId="0" applyNumberFormat="1" applyFont="1" applyFill="1" applyBorder="1" applyAlignment="1" applyProtection="1">
      <alignment vertical="center"/>
      <protection/>
    </xf>
    <xf numFmtId="0" fontId="48" fillId="0" borderId="63" xfId="0" applyNumberFormat="1" applyFont="1" applyFill="1" applyBorder="1" applyAlignment="1" applyProtection="1">
      <alignment vertical="center"/>
      <protection/>
    </xf>
    <xf numFmtId="0" fontId="9" fillId="0" borderId="278" xfId="0" applyNumberFormat="1" applyFont="1" applyFill="1" applyBorder="1" applyAlignment="1" applyProtection="1">
      <alignment vertical="center"/>
      <protection/>
    </xf>
    <xf numFmtId="0" fontId="9" fillId="0" borderId="77" xfId="0" applyNumberFormat="1" applyFont="1" applyFill="1" applyBorder="1" applyAlignment="1" applyProtection="1">
      <alignment horizontal="right" vertical="center"/>
      <protection/>
    </xf>
    <xf numFmtId="0" fontId="9" fillId="0" borderId="271" xfId="0" applyNumberFormat="1" applyFont="1" applyFill="1" applyBorder="1" applyAlignment="1" applyProtection="1">
      <alignment horizontal="right" vertical="center"/>
      <protection/>
    </xf>
    <xf numFmtId="0" fontId="97" fillId="0" borderId="30" xfId="0" applyNumberFormat="1" applyFont="1" applyFill="1" applyBorder="1" applyAlignment="1" applyProtection="1">
      <alignment vertical="center"/>
      <protection/>
    </xf>
    <xf numFmtId="0" fontId="97" fillId="0" borderId="63" xfId="0" applyNumberFormat="1" applyFont="1" applyFill="1" applyBorder="1" applyAlignment="1" applyProtection="1">
      <alignment vertical="center"/>
      <protection/>
    </xf>
    <xf numFmtId="0" fontId="48" fillId="0" borderId="150" xfId="0" applyNumberFormat="1" applyFont="1" applyFill="1" applyBorder="1" applyAlignment="1" applyProtection="1">
      <alignment vertical="center"/>
      <protection/>
    </xf>
    <xf numFmtId="0" fontId="8" fillId="0" borderId="35" xfId="0" applyNumberFormat="1" applyFont="1" applyFill="1" applyBorder="1" applyAlignment="1" applyProtection="1">
      <alignment vertical="center"/>
      <protection/>
    </xf>
    <xf numFmtId="0" fontId="8" fillId="0" borderId="263" xfId="0" applyNumberFormat="1" applyFont="1" applyFill="1" applyBorder="1" applyAlignment="1" applyProtection="1">
      <alignment vertical="center"/>
      <protection/>
    </xf>
    <xf numFmtId="1" fontId="7" fillId="0" borderId="78" xfId="0" applyNumberFormat="1" applyFont="1" applyFill="1" applyBorder="1" applyAlignment="1" applyProtection="1">
      <alignment horizontal="right" vertical="center"/>
      <protection/>
    </xf>
    <xf numFmtId="0" fontId="9" fillId="0" borderId="265" xfId="0" applyFont="1" applyFill="1" applyBorder="1" applyAlignment="1" applyProtection="1">
      <alignment horizontal="center" vertical="center" wrapText="1"/>
      <protection/>
    </xf>
    <xf numFmtId="0" fontId="5" fillId="0" borderId="66" xfId="0" applyNumberFormat="1" applyFont="1" applyFill="1" applyBorder="1" applyAlignment="1" applyProtection="1">
      <alignment horizontal="center" vertical="center"/>
      <protection/>
    </xf>
    <xf numFmtId="0" fontId="7" fillId="0" borderId="53" xfId="0" applyFont="1" applyFill="1" applyBorder="1" applyAlignment="1" applyProtection="1">
      <alignment horizontal="right"/>
      <protection/>
    </xf>
    <xf numFmtId="0" fontId="7" fillId="0" borderId="66" xfId="0" applyFont="1" applyFill="1" applyBorder="1" applyAlignment="1" applyProtection="1">
      <alignment horizontal="right"/>
      <protection/>
    </xf>
    <xf numFmtId="0" fontId="7" fillId="0" borderId="52" xfId="0" applyNumberFormat="1" applyFont="1" applyFill="1" applyBorder="1" applyAlignment="1" applyProtection="1">
      <alignment horizontal="center" vertical="center"/>
      <protection/>
    </xf>
    <xf numFmtId="0" fontId="7" fillId="0" borderId="268" xfId="0" applyNumberFormat="1" applyFont="1" applyFill="1" applyBorder="1" applyAlignment="1" applyProtection="1">
      <alignment horizontal="center" vertical="center"/>
      <protection/>
    </xf>
    <xf numFmtId="0" fontId="15" fillId="0" borderId="66" xfId="0" applyNumberFormat="1" applyFont="1" applyFill="1" applyBorder="1" applyAlignment="1" applyProtection="1">
      <alignment horizontal="right" vertical="center"/>
      <protection/>
    </xf>
    <xf numFmtId="0" fontId="7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33" xfId="0" applyNumberFormat="1" applyFont="1" applyFill="1" applyBorder="1" applyAlignment="1" applyProtection="1">
      <alignment horizontal="center" vertical="center"/>
      <protection/>
    </xf>
    <xf numFmtId="0" fontId="15" fillId="0" borderId="31" xfId="0" applyNumberFormat="1" applyFont="1" applyFill="1" applyBorder="1" applyAlignment="1" applyProtection="1">
      <alignment horizontal="center" vertical="center"/>
      <protection/>
    </xf>
    <xf numFmtId="0" fontId="15" fillId="0" borderId="33" xfId="0" applyNumberFormat="1" applyFont="1" applyFill="1" applyBorder="1" applyAlignment="1" applyProtection="1">
      <alignment horizontal="center" vertical="center"/>
      <protection/>
    </xf>
    <xf numFmtId="9" fontId="9" fillId="0" borderId="47" xfId="0" applyNumberFormat="1" applyFont="1" applyFill="1" applyBorder="1" applyAlignment="1" applyProtection="1">
      <alignment horizontal="center" vertical="center" textRotation="88"/>
      <protection/>
    </xf>
    <xf numFmtId="0" fontId="15" fillId="0" borderId="51" xfId="0" applyFont="1" applyFill="1" applyBorder="1" applyAlignment="1" applyProtection="1">
      <alignment horizontal="right" vertical="center" wrapText="1"/>
      <protection/>
    </xf>
    <xf numFmtId="0" fontId="15" fillId="0" borderId="80" xfId="0" applyFont="1" applyFill="1" applyBorder="1" applyAlignment="1" applyProtection="1">
      <alignment horizontal="right" vertical="center" wrapText="1"/>
      <protection/>
    </xf>
    <xf numFmtId="0" fontId="15" fillId="0" borderId="75" xfId="0" applyFont="1" applyFill="1" applyBorder="1" applyAlignment="1" applyProtection="1">
      <alignment horizontal="right" vertical="center" wrapText="1"/>
      <protection/>
    </xf>
    <xf numFmtId="9" fontId="7" fillId="0" borderId="0" xfId="0" applyNumberFormat="1" applyFont="1" applyFill="1" applyBorder="1" applyAlignment="1" applyProtection="1">
      <alignment horizontal="center" vertical="center" textRotation="90"/>
      <protection/>
    </xf>
    <xf numFmtId="9" fontId="9" fillId="0" borderId="0" xfId="0" applyNumberFormat="1" applyFont="1" applyFill="1" applyBorder="1" applyAlignment="1" applyProtection="1">
      <alignment horizontal="center" vertical="center" textRotation="88"/>
      <protection/>
    </xf>
    <xf numFmtId="0" fontId="9" fillId="0" borderId="0" xfId="0" applyFont="1" applyFill="1" applyBorder="1" applyAlignment="1" applyProtection="1">
      <alignment horizontal="center" vertical="center" textRotation="88"/>
      <protection/>
    </xf>
    <xf numFmtId="0" fontId="48" fillId="0" borderId="79" xfId="0" applyNumberFormat="1" applyFont="1" applyFill="1" applyBorder="1" applyAlignment="1" applyProtection="1">
      <alignment horizontal="right" vertical="center"/>
      <protection/>
    </xf>
    <xf numFmtId="0" fontId="48" fillId="0" borderId="236" xfId="0" applyNumberFormat="1" applyFont="1" applyFill="1" applyBorder="1" applyAlignment="1" applyProtection="1">
      <alignment horizontal="right" vertical="center"/>
      <protection/>
    </xf>
    <xf numFmtId="0" fontId="9" fillId="0" borderId="53" xfId="0" applyFont="1" applyFill="1" applyBorder="1" applyAlignment="1" applyProtection="1">
      <alignment horizontal="center" wrapText="1"/>
      <protection/>
    </xf>
    <xf numFmtId="0" fontId="9" fillId="0" borderId="66" xfId="0" applyFont="1" applyFill="1" applyBorder="1" applyAlignment="1" applyProtection="1">
      <alignment horizontal="center" wrapText="1"/>
      <protection/>
    </xf>
    <xf numFmtId="0" fontId="9" fillId="0" borderId="68" xfId="0" applyFont="1" applyFill="1" applyBorder="1" applyAlignment="1" applyProtection="1">
      <alignment horizontal="center" wrapText="1"/>
      <protection/>
    </xf>
    <xf numFmtId="0" fontId="9" fillId="0" borderId="232" xfId="0" applyFont="1" applyFill="1" applyBorder="1" applyAlignment="1" applyProtection="1">
      <alignment horizontal="center" wrapText="1"/>
      <protection/>
    </xf>
    <xf numFmtId="0" fontId="7" fillId="0" borderId="53" xfId="0" applyNumberFormat="1" applyFont="1" applyFill="1" applyBorder="1" applyAlignment="1" applyProtection="1">
      <alignment vertical="center"/>
      <protection/>
    </xf>
    <xf numFmtId="0" fontId="7" fillId="0" borderId="265" xfId="0" applyNumberFormat="1" applyFont="1" applyFill="1" applyBorder="1" applyAlignment="1" applyProtection="1">
      <alignment vertical="center"/>
      <protection/>
    </xf>
    <xf numFmtId="0" fontId="20" fillId="0" borderId="53" xfId="0" applyNumberFormat="1" applyFont="1" applyFill="1" applyBorder="1" applyAlignment="1" applyProtection="1">
      <alignment vertical="center"/>
      <protection/>
    </xf>
    <xf numFmtId="0" fontId="20" fillId="0" borderId="265" xfId="0" applyNumberFormat="1" applyFont="1" applyFill="1" applyBorder="1" applyAlignment="1" applyProtection="1">
      <alignment vertical="center"/>
      <protection/>
    </xf>
    <xf numFmtId="0" fontId="6" fillId="0" borderId="53" xfId="0" applyNumberFormat="1" applyFont="1" applyFill="1" applyBorder="1" applyAlignment="1" applyProtection="1">
      <alignment horizontal="right" vertical="center"/>
      <protection/>
    </xf>
    <xf numFmtId="0" fontId="6" fillId="0" borderId="78" xfId="0" applyNumberFormat="1" applyFont="1" applyFill="1" applyBorder="1" applyAlignment="1" applyProtection="1">
      <alignment horizontal="right" vertical="center"/>
      <protection/>
    </xf>
    <xf numFmtId="0" fontId="7" fillId="0" borderId="17" xfId="0" applyNumberFormat="1" applyFont="1" applyFill="1" applyBorder="1" applyAlignment="1" applyProtection="1">
      <alignment horizontal="right" vertical="center"/>
      <protection/>
    </xf>
    <xf numFmtId="0" fontId="48" fillId="0" borderId="51" xfId="0" applyNumberFormat="1" applyFont="1" applyFill="1" applyBorder="1" applyAlignment="1" applyProtection="1">
      <alignment horizontal="right" vertical="center"/>
      <protection/>
    </xf>
    <xf numFmtId="0" fontId="48" fillId="0" borderId="75" xfId="0" applyNumberFormat="1" applyFont="1" applyFill="1" applyBorder="1" applyAlignment="1" applyProtection="1">
      <alignment horizontal="right" vertical="center"/>
      <protection/>
    </xf>
    <xf numFmtId="0" fontId="7" fillId="0" borderId="226" xfId="0" applyFont="1" applyFill="1" applyBorder="1" applyAlignment="1">
      <alignment vertical="center"/>
    </xf>
    <xf numFmtId="0" fontId="48" fillId="0" borderId="51" xfId="0" applyFont="1" applyFill="1" applyBorder="1" applyAlignment="1" applyProtection="1">
      <alignment horizontal="center" vertical="center" wrapText="1"/>
      <protection/>
    </xf>
    <xf numFmtId="0" fontId="48" fillId="0" borderId="75" xfId="0" applyFont="1" applyFill="1" applyBorder="1" applyAlignment="1" applyProtection="1">
      <alignment horizontal="center" vertical="center" wrapText="1"/>
      <protection/>
    </xf>
    <xf numFmtId="0" fontId="6" fillId="0" borderId="66" xfId="0" applyNumberFormat="1" applyFont="1" applyFill="1" applyBorder="1" applyAlignment="1" applyProtection="1">
      <alignment horizontal="right" vertical="center"/>
      <protection/>
    </xf>
    <xf numFmtId="0" fontId="15" fillId="0" borderId="79" xfId="0" applyNumberFormat="1" applyFont="1" applyFill="1" applyBorder="1" applyAlignment="1" applyProtection="1">
      <alignment horizontal="center" vertical="center"/>
      <protection/>
    </xf>
    <xf numFmtId="0" fontId="15" fillId="0" borderId="236" xfId="0" applyNumberFormat="1" applyFont="1" applyFill="1" applyBorder="1" applyAlignment="1" applyProtection="1">
      <alignment horizontal="center" vertical="center"/>
      <protection/>
    </xf>
    <xf numFmtId="0" fontId="7" fillId="0" borderId="63" xfId="0" applyNumberFormat="1" applyFont="1" applyFill="1" applyBorder="1" applyAlignment="1" applyProtection="1">
      <alignment vertical="center"/>
      <protection/>
    </xf>
    <xf numFmtId="0" fontId="7" fillId="0" borderId="150" xfId="0" applyNumberFormat="1" applyFont="1" applyFill="1" applyBorder="1" applyAlignment="1" applyProtection="1">
      <alignment vertical="center"/>
      <protection/>
    </xf>
    <xf numFmtId="0" fontId="48" fillId="0" borderId="52" xfId="0" applyNumberFormat="1" applyFont="1" applyFill="1" applyBorder="1" applyAlignment="1" applyProtection="1">
      <alignment vertical="center"/>
      <protection/>
    </xf>
    <xf numFmtId="0" fontId="48" fillId="0" borderId="268" xfId="0" applyNumberFormat="1" applyFont="1" applyFill="1" applyBorder="1" applyAlignment="1" applyProtection="1">
      <alignment vertical="center"/>
      <protection/>
    </xf>
    <xf numFmtId="0" fontId="48" fillId="0" borderId="35" xfId="0" applyNumberFormat="1" applyFont="1" applyFill="1" applyBorder="1" applyAlignment="1" applyProtection="1">
      <alignment vertical="center"/>
      <protection/>
    </xf>
    <xf numFmtId="0" fontId="48" fillId="0" borderId="263" xfId="0" applyNumberFormat="1" applyFont="1" applyFill="1" applyBorder="1" applyAlignment="1" applyProtection="1">
      <alignment vertical="center"/>
      <protection/>
    </xf>
    <xf numFmtId="0" fontId="94" fillId="0" borderId="0" xfId="0" applyFont="1" applyFill="1" applyAlignment="1">
      <alignment horizontal="center"/>
    </xf>
    <xf numFmtId="0" fontId="15" fillId="0" borderId="0" xfId="0" applyFont="1" applyFill="1" applyBorder="1" applyAlignment="1" applyProtection="1">
      <alignment horizontal="center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49" fontId="11" fillId="0" borderId="17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14" fillId="0" borderId="10" xfId="0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7" fillId="0" borderId="10" xfId="0" applyNumberFormat="1" applyFont="1" applyFill="1" applyBorder="1" applyAlignment="1" applyProtection="1">
      <alignment horizontal="left"/>
      <protection/>
    </xf>
    <xf numFmtId="0" fontId="14" fillId="0" borderId="236" xfId="0" applyNumberFormat="1" applyFont="1" applyFill="1" applyBorder="1" applyAlignment="1" applyProtection="1">
      <alignment horizontal="left"/>
      <protection/>
    </xf>
    <xf numFmtId="0" fontId="14" fillId="0" borderId="80" xfId="0" applyNumberFormat="1" applyFont="1" applyFill="1" applyBorder="1" applyAlignment="1" applyProtection="1">
      <alignment horizontal="left"/>
      <protection/>
    </xf>
    <xf numFmtId="49" fontId="12" fillId="0" borderId="20" xfId="0" applyNumberFormat="1" applyFont="1" applyFill="1" applyBorder="1" applyAlignment="1" applyProtection="1">
      <alignment horizontal="center" vertical="center"/>
      <protection/>
    </xf>
    <xf numFmtId="49" fontId="12" fillId="0" borderId="226" xfId="0" applyNumberFormat="1" applyFont="1" applyFill="1" applyBorder="1" applyAlignment="1" applyProtection="1">
      <alignment horizontal="center" vertical="center"/>
      <protection/>
    </xf>
    <xf numFmtId="49" fontId="12" fillId="0" borderId="269" xfId="0" applyNumberFormat="1" applyFont="1" applyFill="1" applyBorder="1" applyAlignment="1" applyProtection="1">
      <alignment horizontal="center" vertical="center"/>
      <protection/>
    </xf>
    <xf numFmtId="0" fontId="16" fillId="0" borderId="51" xfId="0" applyFont="1" applyFill="1" applyBorder="1" applyAlignment="1" applyProtection="1">
      <alignment horizontal="center" vertical="center" wrapText="1"/>
      <protection/>
    </xf>
    <xf numFmtId="0" fontId="16" fillId="0" borderId="75" xfId="0" applyFont="1" applyFill="1" applyBorder="1" applyAlignment="1" applyProtection="1">
      <alignment horizontal="center" vertical="center" wrapText="1"/>
      <protection/>
    </xf>
    <xf numFmtId="0" fontId="16" fillId="0" borderId="228" xfId="0" applyFont="1" applyFill="1" applyBorder="1" applyAlignment="1" applyProtection="1">
      <alignment horizontal="center" vertical="center" wrapText="1"/>
      <protection/>
    </xf>
    <xf numFmtId="0" fontId="16" fillId="0" borderId="232" xfId="0" applyFont="1" applyFill="1" applyBorder="1" applyAlignment="1" applyProtection="1">
      <alignment horizontal="center" vertical="center" wrapText="1"/>
      <protection/>
    </xf>
    <xf numFmtId="0" fontId="16" fillId="0" borderId="80" xfId="0" applyFont="1" applyFill="1" applyBorder="1" applyAlignment="1" applyProtection="1">
      <alignment horizontal="center" vertical="center" wrapText="1"/>
      <protection/>
    </xf>
    <xf numFmtId="0" fontId="16" fillId="0" borderId="68" xfId="0" applyFont="1" applyFill="1" applyBorder="1" applyAlignment="1" applyProtection="1">
      <alignment horizontal="center" vertical="center" wrapText="1"/>
      <protection/>
    </xf>
    <xf numFmtId="0" fontId="16" fillId="0" borderId="51" xfId="0" applyFont="1" applyFill="1" applyBorder="1" applyAlignment="1" applyProtection="1">
      <alignment horizontal="left" vertical="center" wrapText="1"/>
      <protection/>
    </xf>
    <xf numFmtId="0" fontId="16" fillId="0" borderId="75" xfId="0" applyFont="1" applyFill="1" applyBorder="1" applyAlignment="1" applyProtection="1">
      <alignment horizontal="left" vertical="center" wrapText="1"/>
      <protection/>
    </xf>
    <xf numFmtId="0" fontId="16" fillId="0" borderId="228" xfId="0" applyFont="1" applyFill="1" applyBorder="1" applyAlignment="1" applyProtection="1">
      <alignment horizontal="left" vertical="center" wrapText="1"/>
      <protection/>
    </xf>
    <xf numFmtId="0" fontId="16" fillId="0" borderId="232" xfId="0" applyFont="1" applyFill="1" applyBorder="1" applyAlignment="1" applyProtection="1">
      <alignment horizontal="left" vertical="center" wrapText="1"/>
      <protection/>
    </xf>
    <xf numFmtId="49" fontId="13" fillId="0" borderId="51" xfId="0" applyNumberFormat="1" applyFont="1" applyFill="1" applyBorder="1" applyAlignment="1" applyProtection="1">
      <alignment horizontal="center" vertical="center" wrapText="1"/>
      <protection/>
    </xf>
    <xf numFmtId="49" fontId="13" fillId="0" borderId="80" xfId="0" applyNumberFormat="1" applyFont="1" applyFill="1" applyBorder="1" applyAlignment="1" applyProtection="1">
      <alignment horizontal="center" vertical="center" wrapText="1"/>
      <protection/>
    </xf>
    <xf numFmtId="49" fontId="13" fillId="0" borderId="75" xfId="0" applyNumberFormat="1" applyFont="1" applyFill="1" applyBorder="1" applyAlignment="1" applyProtection="1">
      <alignment horizontal="center" vertical="center" wrapText="1"/>
      <protection/>
    </xf>
    <xf numFmtId="49" fontId="13" fillId="0" borderId="228" xfId="0" applyNumberFormat="1" applyFont="1" applyFill="1" applyBorder="1" applyAlignment="1" applyProtection="1">
      <alignment horizontal="center" vertical="center" wrapText="1"/>
      <protection/>
    </xf>
    <xf numFmtId="49" fontId="13" fillId="0" borderId="68" xfId="0" applyNumberFormat="1" applyFont="1" applyFill="1" applyBorder="1" applyAlignment="1" applyProtection="1">
      <alignment horizontal="center" vertical="center" wrapText="1"/>
      <protection/>
    </xf>
    <xf numFmtId="49" fontId="13" fillId="0" borderId="232" xfId="0" applyNumberFormat="1" applyFont="1" applyFill="1" applyBorder="1" applyAlignment="1" applyProtection="1">
      <alignment horizontal="center" vertical="center" wrapText="1"/>
      <protection/>
    </xf>
    <xf numFmtId="0" fontId="12" fillId="0" borderId="80" xfId="0" applyFont="1" applyFill="1" applyBorder="1" applyAlignment="1" applyProtection="1">
      <alignment horizontal="center" vertical="center" wrapText="1"/>
      <protection/>
    </xf>
    <xf numFmtId="0" fontId="12" fillId="0" borderId="68" xfId="0" applyFont="1" applyFill="1" applyBorder="1" applyAlignment="1" applyProtection="1">
      <alignment horizontal="center" vertical="center" wrapText="1"/>
      <protection/>
    </xf>
    <xf numFmtId="0" fontId="8" fillId="0" borderId="53" xfId="0" applyNumberFormat="1" applyFont="1" applyFill="1" applyBorder="1" applyAlignment="1" applyProtection="1">
      <alignment horizontal="center" vertical="center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13" fillId="0" borderId="80" xfId="0" applyFont="1" applyFill="1" applyBorder="1" applyAlignment="1" applyProtection="1">
      <alignment horizontal="center" vertical="center" wrapText="1"/>
      <protection/>
    </xf>
    <xf numFmtId="0" fontId="13" fillId="0" borderId="75" xfId="0" applyFont="1" applyFill="1" applyBorder="1" applyAlignment="1" applyProtection="1">
      <alignment horizontal="center" vertical="center" wrapText="1"/>
      <protection/>
    </xf>
    <xf numFmtId="0" fontId="13" fillId="0" borderId="228" xfId="0" applyFont="1" applyFill="1" applyBorder="1" applyAlignment="1" applyProtection="1">
      <alignment horizontal="center" vertical="center" wrapText="1"/>
      <protection/>
    </xf>
    <xf numFmtId="0" fontId="13" fillId="0" borderId="68" xfId="0" applyFont="1" applyFill="1" applyBorder="1" applyAlignment="1" applyProtection="1">
      <alignment horizontal="center" vertical="center" wrapText="1"/>
      <protection/>
    </xf>
    <xf numFmtId="0" fontId="13" fillId="0" borderId="232" xfId="0" applyFont="1" applyFill="1" applyBorder="1" applyAlignment="1" applyProtection="1">
      <alignment horizontal="center" vertical="center" wrapText="1"/>
      <protection/>
    </xf>
    <xf numFmtId="0" fontId="12" fillId="0" borderId="51" xfId="0" applyFont="1" applyFill="1" applyBorder="1" applyAlignment="1" applyProtection="1">
      <alignment horizontal="center" vertical="center" wrapText="1"/>
      <protection/>
    </xf>
    <xf numFmtId="0" fontId="39" fillId="0" borderId="53" xfId="0" applyNumberFormat="1" applyFont="1" applyFill="1" applyBorder="1" applyAlignment="1" applyProtection="1">
      <alignment horizontal="left" vertical="justify"/>
      <protection/>
    </xf>
    <xf numFmtId="0" fontId="39" fillId="0" borderId="66" xfId="0" applyNumberFormat="1" applyFont="1" applyFill="1" applyBorder="1" applyAlignment="1" applyProtection="1">
      <alignment horizontal="left" vertical="justify"/>
      <protection/>
    </xf>
    <xf numFmtId="0" fontId="39" fillId="0" borderId="78" xfId="0" applyNumberFormat="1" applyFont="1" applyFill="1" applyBorder="1" applyAlignment="1" applyProtection="1">
      <alignment horizontal="left" vertical="justify"/>
      <protection/>
    </xf>
    <xf numFmtId="9" fontId="15" fillId="0" borderId="0" xfId="0" applyNumberFormat="1" applyFont="1" applyFill="1" applyBorder="1" applyAlignment="1" applyProtection="1">
      <alignment horizontal="center" vertical="center" textRotation="90"/>
      <protection/>
    </xf>
    <xf numFmtId="0" fontId="87" fillId="0" borderId="30" xfId="0" applyFont="1" applyFill="1" applyBorder="1" applyAlignment="1" applyProtection="1">
      <alignment horizontal="left" vertical="center" wrapText="1"/>
      <protection/>
    </xf>
    <xf numFmtId="0" fontId="87" fillId="0" borderId="63" xfId="0" applyFont="1" applyFill="1" applyBorder="1" applyAlignment="1" applyProtection="1">
      <alignment horizontal="left" vertical="center" wrapText="1"/>
      <protection/>
    </xf>
    <xf numFmtId="0" fontId="87" fillId="0" borderId="150" xfId="0" applyFont="1" applyFill="1" applyBorder="1" applyAlignment="1" applyProtection="1">
      <alignment horizontal="left" vertical="center" wrapText="1"/>
      <protection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0" fontId="9" fillId="0" borderId="63" xfId="0" applyFont="1" applyFill="1" applyBorder="1" applyAlignment="1" applyProtection="1">
      <alignment horizontal="center" vertical="center" wrapText="1"/>
      <protection/>
    </xf>
    <xf numFmtId="0" fontId="9" fillId="0" borderId="150" xfId="0" applyFont="1" applyFill="1" applyBorder="1" applyAlignment="1" applyProtection="1">
      <alignment horizontal="center" vertical="center" wrapText="1"/>
      <protection/>
    </xf>
    <xf numFmtId="0" fontId="7" fillId="0" borderId="89" xfId="0" applyNumberFormat="1" applyFont="1" applyFill="1" applyBorder="1" applyAlignment="1" applyProtection="1">
      <alignment horizontal="right" vertical="center"/>
      <protection/>
    </xf>
    <xf numFmtId="0" fontId="48" fillId="0" borderId="270" xfId="0" applyNumberFormat="1" applyFont="1" applyFill="1" applyBorder="1" applyAlignment="1" applyProtection="1">
      <alignment horizontal="right" vertical="center"/>
      <protection/>
    </xf>
    <xf numFmtId="0" fontId="9" fillId="0" borderId="278" xfId="0" applyNumberFormat="1" applyFont="1" applyFill="1" applyBorder="1" applyAlignment="1" applyProtection="1">
      <alignment horizontal="right" vertical="center"/>
      <protection/>
    </xf>
    <xf numFmtId="0" fontId="5" fillId="0" borderId="77" xfId="0" applyNumberFormat="1" applyFont="1" applyFill="1" applyBorder="1" applyAlignment="1" applyProtection="1">
      <alignment horizontal="left" vertical="center"/>
      <protection/>
    </xf>
    <xf numFmtId="0" fontId="5" fillId="0" borderId="278" xfId="0" applyNumberFormat="1" applyFont="1" applyFill="1" applyBorder="1" applyAlignment="1" applyProtection="1">
      <alignment horizontal="left" vertical="center"/>
      <protection/>
    </xf>
    <xf numFmtId="0" fontId="48" fillId="0" borderId="89" xfId="0" applyNumberFormat="1" applyFont="1" applyFill="1" applyBorder="1" applyAlignment="1" applyProtection="1">
      <alignment horizontal="right" vertical="center"/>
      <protection/>
    </xf>
    <xf numFmtId="0" fontId="7" fillId="0" borderId="52" xfId="0" applyNumberFormat="1" applyFont="1" applyFill="1" applyBorder="1" applyAlignment="1" applyProtection="1">
      <alignment vertical="center"/>
      <protection/>
    </xf>
    <xf numFmtId="0" fontId="7" fillId="0" borderId="89" xfId="0" applyNumberFormat="1" applyFont="1" applyFill="1" applyBorder="1" applyAlignment="1" applyProtection="1">
      <alignment vertical="center"/>
      <protection/>
    </xf>
    <xf numFmtId="0" fontId="20" fillId="0" borderId="52" xfId="0" applyNumberFormat="1" applyFont="1" applyFill="1" applyBorder="1" applyAlignment="1" applyProtection="1">
      <alignment vertical="center"/>
      <protection/>
    </xf>
    <xf numFmtId="0" fontId="20" fillId="0" borderId="89" xfId="0" applyNumberFormat="1" applyFont="1" applyFill="1" applyBorder="1" applyAlignment="1" applyProtection="1">
      <alignment vertical="center"/>
      <protection/>
    </xf>
    <xf numFmtId="192" fontId="48" fillId="0" borderId="53" xfId="0" applyNumberFormat="1" applyFont="1" applyFill="1" applyBorder="1" applyAlignment="1" applyProtection="1">
      <alignment horizontal="right"/>
      <protection/>
    </xf>
    <xf numFmtId="192" fontId="48" fillId="0" borderId="78" xfId="0" applyNumberFormat="1" applyFont="1" applyFill="1" applyBorder="1" applyAlignment="1" applyProtection="1">
      <alignment horizontal="right"/>
      <protection/>
    </xf>
    <xf numFmtId="1" fontId="48" fillId="0" borderId="270" xfId="0" applyNumberFormat="1" applyFont="1" applyFill="1" applyBorder="1" applyAlignment="1" applyProtection="1">
      <alignment horizontal="right" vertical="center"/>
      <protection/>
    </xf>
    <xf numFmtId="0" fontId="11" fillId="0" borderId="53" xfId="0" applyFont="1" applyFill="1" applyBorder="1" applyAlignment="1" applyProtection="1">
      <alignment/>
      <protection/>
    </xf>
    <xf numFmtId="0" fontId="11" fillId="0" borderId="66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24" fillId="0" borderId="53" xfId="0" applyNumberFormat="1" applyFont="1" applyFill="1" applyBorder="1" applyAlignment="1" applyProtection="1">
      <alignment horizontal="left" vertical="center" wrapText="1"/>
      <protection/>
    </xf>
    <xf numFmtId="0" fontId="24" fillId="0" borderId="78" xfId="0" applyNumberFormat="1" applyFont="1" applyFill="1" applyBorder="1" applyAlignment="1" applyProtection="1">
      <alignment horizontal="left" vertical="center" wrapText="1"/>
      <protection/>
    </xf>
    <xf numFmtId="0" fontId="9" fillId="0" borderId="264" xfId="0" applyFont="1" applyFill="1" applyBorder="1" applyAlignment="1" applyProtection="1">
      <alignment horizontal="left" vertical="center"/>
      <protection/>
    </xf>
    <xf numFmtId="0" fontId="47" fillId="0" borderId="66" xfId="0" applyFont="1" applyFill="1" applyBorder="1" applyAlignment="1">
      <alignment horizontal="left" vertical="center"/>
    </xf>
    <xf numFmtId="0" fontId="5" fillId="0" borderId="53" xfId="0" applyFont="1" applyFill="1" applyBorder="1" applyAlignment="1" applyProtection="1">
      <alignment horizontal="center" vertical="center"/>
      <protection/>
    </xf>
    <xf numFmtId="0" fontId="25" fillId="0" borderId="78" xfId="0" applyFont="1" applyFill="1" applyBorder="1" applyAlignment="1">
      <alignment horizontal="center" vertical="center"/>
    </xf>
    <xf numFmtId="49" fontId="84" fillId="0" borderId="0" xfId="0" applyNumberFormat="1" applyFont="1" applyFill="1" applyBorder="1" applyAlignment="1" applyProtection="1">
      <alignment horizontal="right" vertical="justify"/>
      <protection/>
    </xf>
    <xf numFmtId="49" fontId="85" fillId="0" borderId="0" xfId="0" applyNumberFormat="1" applyFont="1" applyFill="1" applyBorder="1" applyAlignment="1" applyProtection="1">
      <alignment horizontal="left" vertical="justify"/>
      <protection/>
    </xf>
    <xf numFmtId="0" fontId="80" fillId="0" borderId="20" xfId="0" applyNumberFormat="1" applyFont="1" applyFill="1" applyBorder="1" applyAlignment="1" applyProtection="1">
      <alignment vertical="center"/>
      <protection/>
    </xf>
    <xf numFmtId="0" fontId="80" fillId="0" borderId="218" xfId="0" applyNumberFormat="1" applyFont="1" applyFill="1" applyBorder="1" applyAlignment="1" applyProtection="1">
      <alignment vertical="center"/>
      <protection/>
    </xf>
    <xf numFmtId="0" fontId="80" fillId="0" borderId="24" xfId="0" applyNumberFormat="1" applyFont="1" applyFill="1" applyBorder="1" applyAlignment="1" applyProtection="1">
      <alignment vertical="center"/>
      <protection/>
    </xf>
    <xf numFmtId="0" fontId="9" fillId="0" borderId="150" xfId="0" applyNumberFormat="1" applyFont="1" applyFill="1" applyBorder="1" applyAlignment="1" applyProtection="1">
      <alignment horizontal="center" vertical="center"/>
      <protection/>
    </xf>
    <xf numFmtId="0" fontId="9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69" xfId="0" applyNumberFormat="1" applyFont="1" applyFill="1" applyBorder="1" applyAlignment="1" applyProtection="1">
      <alignment horizontal="right" vertical="center"/>
      <protection/>
    </xf>
    <xf numFmtId="0" fontId="13" fillId="0" borderId="10" xfId="0" applyFont="1" applyFill="1" applyBorder="1" applyAlignment="1" applyProtection="1">
      <alignment wrapText="1"/>
      <protection/>
    </xf>
    <xf numFmtId="0" fontId="48" fillId="0" borderId="16" xfId="0" applyNumberFormat="1" applyFont="1" applyFill="1" applyBorder="1" applyAlignment="1" applyProtection="1">
      <alignment horizontal="right" vertical="center"/>
      <protection/>
    </xf>
    <xf numFmtId="0" fontId="48" fillId="0" borderId="19" xfId="0" applyNumberFormat="1" applyFont="1" applyFill="1" applyBorder="1" applyAlignment="1" applyProtection="1">
      <alignment horizontal="right" vertical="center"/>
      <protection/>
    </xf>
    <xf numFmtId="0" fontId="6" fillId="0" borderId="89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20" fillId="0" borderId="52" xfId="0" applyNumberFormat="1" applyFont="1" applyFill="1" applyBorder="1" applyAlignment="1" applyProtection="1">
      <alignment horizontal="right" vertical="center"/>
      <protection/>
    </xf>
    <xf numFmtId="0" fontId="20" fillId="0" borderId="268" xfId="0" applyNumberFormat="1" applyFont="1" applyFill="1" applyBorder="1" applyAlignment="1" applyProtection="1">
      <alignment horizontal="right" vertical="center"/>
      <protection/>
    </xf>
    <xf numFmtId="0" fontId="48" fillId="0" borderId="31" xfId="0" applyNumberFormat="1" applyFont="1" applyFill="1" applyBorder="1" applyAlignment="1" applyProtection="1">
      <alignment vertical="center"/>
      <protection/>
    </xf>
    <xf numFmtId="0" fontId="48" fillId="0" borderId="34" xfId="0" applyNumberFormat="1" applyFont="1" applyFill="1" applyBorder="1" applyAlignment="1" applyProtection="1">
      <alignment vertical="center"/>
      <protection/>
    </xf>
    <xf numFmtId="0" fontId="20" fillId="0" borderId="150" xfId="0" applyNumberFormat="1" applyFont="1" applyFill="1" applyBorder="1" applyAlignment="1" applyProtection="1">
      <alignment vertical="center"/>
      <protection/>
    </xf>
    <xf numFmtId="0" fontId="8" fillId="0" borderId="63" xfId="0" applyNumberFormat="1" applyFont="1" applyFill="1" applyBorder="1" applyAlignment="1" applyProtection="1">
      <alignment vertical="center"/>
      <protection/>
    </xf>
    <xf numFmtId="1" fontId="9" fillId="0" borderId="66" xfId="0" applyNumberFormat="1" applyFont="1" applyFill="1" applyBorder="1" applyAlignment="1" applyProtection="1">
      <alignment horizontal="right" vertical="center"/>
      <protection/>
    </xf>
    <xf numFmtId="192" fontId="9" fillId="0" borderId="270" xfId="0" applyNumberFormat="1" applyFont="1" applyFill="1" applyBorder="1" applyAlignment="1" applyProtection="1">
      <alignment horizontal="right" vertical="center"/>
      <protection/>
    </xf>
    <xf numFmtId="1" fontId="9" fillId="0" borderId="278" xfId="0" applyNumberFormat="1" applyFont="1" applyFill="1" applyBorder="1" applyAlignment="1" applyProtection="1">
      <alignment horizontal="right" vertical="center"/>
      <protection/>
    </xf>
    <xf numFmtId="0" fontId="6" fillId="0" borderId="31" xfId="0" applyNumberFormat="1" applyFont="1" applyFill="1" applyBorder="1" applyAlignment="1" applyProtection="1">
      <alignment horizontal="right" vertical="center"/>
      <protection/>
    </xf>
    <xf numFmtId="0" fontId="6" fillId="0" borderId="33" xfId="0" applyNumberFormat="1" applyFont="1" applyFill="1" applyBorder="1" applyAlignment="1" applyProtection="1">
      <alignment horizontal="right" vertical="center"/>
      <protection/>
    </xf>
    <xf numFmtId="0" fontId="7" fillId="0" borderId="94" xfId="0" applyNumberFormat="1" applyFont="1" applyFill="1" applyBorder="1" applyAlignment="1" applyProtection="1">
      <alignment horizontal="right" vertical="center"/>
      <protection/>
    </xf>
    <xf numFmtId="0" fontId="7" fillId="0" borderId="33" xfId="0" applyNumberFormat="1" applyFont="1" applyFill="1" applyBorder="1" applyAlignment="1" applyProtection="1">
      <alignment horizontal="right" vertical="center"/>
      <protection/>
    </xf>
    <xf numFmtId="192" fontId="48" fillId="0" borderId="30" xfId="0" applyNumberFormat="1" applyFont="1" applyFill="1" applyBorder="1" applyAlignment="1" applyProtection="1">
      <alignment vertical="center"/>
      <protection/>
    </xf>
    <xf numFmtId="192" fontId="48" fillId="0" borderId="63" xfId="0" applyNumberFormat="1" applyFont="1" applyFill="1" applyBorder="1" applyAlignment="1" applyProtection="1">
      <alignment vertical="center"/>
      <protection/>
    </xf>
    <xf numFmtId="0" fontId="8" fillId="0" borderId="30" xfId="0" applyNumberFormat="1" applyFont="1" applyFill="1" applyBorder="1" applyAlignment="1" applyProtection="1">
      <alignment vertical="center"/>
      <protection/>
    </xf>
    <xf numFmtId="0" fontId="8" fillId="0" borderId="150" xfId="0" applyNumberFormat="1" applyFont="1" applyFill="1" applyBorder="1" applyAlignment="1" applyProtection="1">
      <alignment vertical="center"/>
      <protection/>
    </xf>
    <xf numFmtId="0" fontId="83" fillId="0" borderId="0" xfId="0" applyFont="1" applyFill="1" applyBorder="1" applyAlignment="1" applyProtection="1">
      <alignment/>
      <protection/>
    </xf>
    <xf numFmtId="0" fontId="44" fillId="0" borderId="0" xfId="0" applyFont="1" applyFill="1" applyAlignment="1">
      <alignment/>
    </xf>
    <xf numFmtId="49" fontId="35" fillId="0" borderId="17" xfId="0" applyNumberFormat="1" applyFont="1" applyFill="1" applyBorder="1" applyAlignment="1" applyProtection="1">
      <alignment horizontal="right" vertical="justify"/>
      <protection/>
    </xf>
    <xf numFmtId="0" fontId="86" fillId="0" borderId="0" xfId="0" applyFont="1" applyFill="1" applyBorder="1" applyAlignment="1" applyProtection="1">
      <alignment vertical="justify"/>
      <protection/>
    </xf>
    <xf numFmtId="0" fontId="51" fillId="0" borderId="0" xfId="0" applyFont="1" applyFill="1" applyAlignment="1">
      <alignment/>
    </xf>
    <xf numFmtId="0" fontId="86" fillId="0" borderId="10" xfId="0" applyFont="1" applyFill="1" applyBorder="1" applyAlignment="1" applyProtection="1">
      <alignment vertical="justify"/>
      <protection/>
    </xf>
    <xf numFmtId="0" fontId="51" fillId="0" borderId="10" xfId="0" applyFont="1" applyFill="1" applyBorder="1" applyAlignment="1">
      <alignment/>
    </xf>
    <xf numFmtId="0" fontId="51" fillId="0" borderId="66" xfId="0" applyFont="1" applyFill="1" applyBorder="1" applyAlignment="1">
      <alignment horizontal="right" vertical="center"/>
    </xf>
    <xf numFmtId="0" fontId="50" fillId="0" borderId="66" xfId="0" applyFont="1" applyFill="1" applyBorder="1" applyAlignment="1">
      <alignment horizontal="right" vertical="center"/>
    </xf>
    <xf numFmtId="0" fontId="81" fillId="0" borderId="53" xfId="0" applyNumberFormat="1" applyFont="1" applyFill="1" applyBorder="1" applyAlignment="1" applyProtection="1">
      <alignment horizontal="left" vertical="center"/>
      <protection/>
    </xf>
    <xf numFmtId="0" fontId="51" fillId="0" borderId="66" xfId="0" applyFont="1" applyBorder="1" applyAlignment="1">
      <alignment horizontal="left" vertical="center"/>
    </xf>
    <xf numFmtId="0" fontId="51" fillId="0" borderId="78" xfId="0" applyFont="1" applyBorder="1" applyAlignment="1">
      <alignment horizontal="left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180975</xdr:rowOff>
    </xdr:from>
    <xdr:to>
      <xdr:col>8</xdr:col>
      <xdr:colOff>0</xdr:colOff>
      <xdr:row>5</xdr:row>
      <xdr:rowOff>371475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342900"/>
          <a:ext cx="26289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222"/>
  <sheetViews>
    <sheetView view="pageBreakPreview" zoomScale="60" zoomScaleNormal="75" workbookViewId="0" topLeftCell="A1">
      <selection activeCell="AB133" sqref="AB133"/>
    </sheetView>
  </sheetViews>
  <sheetFormatPr defaultColWidth="9.00390625" defaultRowHeight="12.75"/>
  <cols>
    <col min="1" max="1" width="7.00390625" style="159" customWidth="1"/>
    <col min="2" max="4" width="9.125" style="159" hidden="1" customWidth="1"/>
    <col min="5" max="5" width="6.75390625" style="159" customWidth="1"/>
    <col min="6" max="9" width="9.125" style="159" customWidth="1"/>
    <col min="10" max="10" width="6.00390625" style="159" customWidth="1"/>
    <col min="11" max="11" width="4.00390625" style="159" customWidth="1"/>
    <col min="12" max="13" width="9.125" style="159" hidden="1" customWidth="1"/>
    <col min="14" max="14" width="5.00390625" style="159" customWidth="1"/>
    <col min="15" max="15" width="13.375" style="159" customWidth="1"/>
    <col min="16" max="16" width="4.25390625" style="159" customWidth="1"/>
    <col min="17" max="17" width="7.125" style="159" customWidth="1"/>
    <col min="18" max="18" width="10.375" style="159" customWidth="1"/>
    <col min="19" max="19" width="7.00390625" style="159" customWidth="1"/>
    <col min="20" max="20" width="5.375" style="159" customWidth="1"/>
    <col min="21" max="21" width="0.12890625" style="159" hidden="1" customWidth="1"/>
    <col min="22" max="22" width="9.00390625" style="159" customWidth="1"/>
    <col min="23" max="23" width="5.375" style="159" customWidth="1"/>
    <col min="24" max="24" width="9.00390625" style="159" customWidth="1"/>
    <col min="25" max="25" width="5.875" style="159" customWidth="1"/>
    <col min="26" max="26" width="9.125" style="159" customWidth="1"/>
    <col min="27" max="27" width="3.875" style="159" customWidth="1"/>
    <col min="28" max="28" width="12.375" style="159" customWidth="1"/>
    <col min="29" max="29" width="1.625" style="159" customWidth="1"/>
    <col min="30" max="30" width="12.75390625" style="159" customWidth="1"/>
    <col min="31" max="31" width="1.875" style="159" customWidth="1"/>
    <col min="32" max="32" width="10.625" style="159" customWidth="1"/>
    <col min="33" max="33" width="2.375" style="159" hidden="1" customWidth="1"/>
    <col min="34" max="34" width="9.375" style="159" customWidth="1"/>
    <col min="35" max="35" width="4.75390625" style="159" customWidth="1"/>
    <col min="36" max="36" width="9.875" style="159" customWidth="1"/>
    <col min="37" max="37" width="3.25390625" style="159" customWidth="1"/>
    <col min="38" max="38" width="6.125" style="159" customWidth="1"/>
    <col min="39" max="39" width="4.00390625" style="159" customWidth="1"/>
    <col min="40" max="40" width="9.625" style="159" customWidth="1"/>
    <col min="41" max="41" width="9.125" style="159" hidden="1" customWidth="1"/>
    <col min="42" max="42" width="9.75390625" style="159" customWidth="1"/>
    <col min="43" max="43" width="9.125" style="159" hidden="1" customWidth="1"/>
    <col min="44" max="44" width="11.625" style="159" customWidth="1"/>
    <col min="45" max="45" width="1.75390625" style="159" customWidth="1"/>
    <col min="46" max="46" width="9.125" style="159" customWidth="1"/>
    <col min="47" max="47" width="6.25390625" style="159" customWidth="1"/>
    <col min="48" max="48" width="9.125" style="159" customWidth="1"/>
    <col min="49" max="49" width="0.12890625" style="159" customWidth="1"/>
    <col min="50" max="50" width="9.00390625" style="159" customWidth="1"/>
    <col min="51" max="51" width="9.125" style="159" hidden="1" customWidth="1"/>
    <col min="52" max="52" width="9.125" style="159" customWidth="1"/>
    <col min="53" max="53" width="0.12890625" style="159" customWidth="1"/>
    <col min="54" max="54" width="9.00390625" style="159" customWidth="1"/>
    <col min="55" max="55" width="9.125" style="159" hidden="1" customWidth="1"/>
    <col min="56" max="56" width="9.125" style="159" customWidth="1"/>
    <col min="57" max="57" width="0.37109375" style="159" customWidth="1"/>
    <col min="58" max="58" width="9.125" style="159" customWidth="1"/>
    <col min="59" max="59" width="0.6171875" style="159" customWidth="1"/>
    <col min="60" max="16384" width="9.125" style="159" customWidth="1"/>
  </cols>
  <sheetData>
    <row r="1" spans="39:44" ht="12.75">
      <c r="AM1" s="1013" t="s">
        <v>137</v>
      </c>
      <c r="AN1" s="1014"/>
      <c r="AO1" s="1014"/>
      <c r="AP1" s="1014"/>
      <c r="AQ1" s="1014"/>
      <c r="AR1" s="1014"/>
    </row>
    <row r="2" spans="39:44" ht="12.75">
      <c r="AM2" s="1014"/>
      <c r="AN2" s="1014"/>
      <c r="AO2" s="1014"/>
      <c r="AP2" s="1014"/>
      <c r="AQ2" s="1014"/>
      <c r="AR2" s="1014"/>
    </row>
    <row r="3" spans="10:44" ht="20.25">
      <c r="J3" s="531" t="s">
        <v>440</v>
      </c>
      <c r="K3" s="1015"/>
      <c r="L3" s="1015"/>
      <c r="M3" s="1015"/>
      <c r="N3" s="1015"/>
      <c r="O3" s="1015"/>
      <c r="P3" s="1015"/>
      <c r="Q3" s="1015"/>
      <c r="R3" s="1015"/>
      <c r="S3" s="1015"/>
      <c r="T3" s="1015"/>
      <c r="U3" s="1015"/>
      <c r="V3" s="1015"/>
      <c r="W3" s="1015"/>
      <c r="X3" s="1015"/>
      <c r="Y3" s="1015"/>
      <c r="Z3" s="1015"/>
      <c r="AA3" s="1015"/>
      <c r="AB3" s="1015"/>
      <c r="AC3" s="1015"/>
      <c r="AD3" s="1015"/>
      <c r="AE3" s="1015"/>
      <c r="AF3" s="1015"/>
      <c r="AG3" s="1015"/>
      <c r="AH3" s="1015"/>
      <c r="AI3" s="1015"/>
      <c r="AJ3" s="1015"/>
      <c r="AK3" s="187"/>
      <c r="AL3" s="187"/>
      <c r="AM3" s="1014"/>
      <c r="AN3" s="1014"/>
      <c r="AO3" s="1014"/>
      <c r="AP3" s="1014"/>
      <c r="AQ3" s="1014"/>
      <c r="AR3" s="1014"/>
    </row>
    <row r="4" spans="10:38" ht="20.25">
      <c r="J4" s="1015"/>
      <c r="K4" s="1015"/>
      <c r="L4" s="1015"/>
      <c r="M4" s="1015"/>
      <c r="N4" s="1015"/>
      <c r="O4" s="1015"/>
      <c r="P4" s="1015"/>
      <c r="Q4" s="1015"/>
      <c r="R4" s="1015"/>
      <c r="S4" s="1015"/>
      <c r="T4" s="1015"/>
      <c r="U4" s="1015"/>
      <c r="V4" s="1015"/>
      <c r="W4" s="1015"/>
      <c r="X4" s="1015"/>
      <c r="Y4" s="1015"/>
      <c r="Z4" s="1015"/>
      <c r="AA4" s="1015"/>
      <c r="AB4" s="1015"/>
      <c r="AC4" s="1015"/>
      <c r="AD4" s="1015"/>
      <c r="AE4" s="1015"/>
      <c r="AF4" s="1015"/>
      <c r="AG4" s="1015"/>
      <c r="AH4" s="1015"/>
      <c r="AI4" s="1015"/>
      <c r="AJ4" s="1015"/>
      <c r="AK4" s="187"/>
      <c r="AL4" s="187"/>
    </row>
    <row r="5" spans="10:44" ht="12.75" customHeight="1">
      <c r="J5" s="531" t="s">
        <v>185</v>
      </c>
      <c r="K5" s="532"/>
      <c r="L5" s="532"/>
      <c r="M5" s="532"/>
      <c r="N5" s="532"/>
      <c r="O5" s="532"/>
      <c r="P5" s="532"/>
      <c r="Q5" s="532"/>
      <c r="R5" s="532"/>
      <c r="S5" s="532"/>
      <c r="T5" s="532"/>
      <c r="U5" s="532"/>
      <c r="V5" s="532"/>
      <c r="W5" s="532"/>
      <c r="X5" s="532"/>
      <c r="Y5" s="532"/>
      <c r="Z5" s="532"/>
      <c r="AA5" s="532"/>
      <c r="AB5" s="532"/>
      <c r="AC5" s="532"/>
      <c r="AD5" s="532"/>
      <c r="AE5" s="532"/>
      <c r="AF5" s="532"/>
      <c r="AG5" s="532"/>
      <c r="AH5" s="532"/>
      <c r="AI5" s="532"/>
      <c r="AJ5" s="532"/>
      <c r="AK5" s="532"/>
      <c r="AL5" s="532"/>
      <c r="AM5" s="532"/>
      <c r="AN5" s="532"/>
      <c r="AO5" s="532"/>
      <c r="AP5" s="532"/>
      <c r="AQ5" s="532"/>
      <c r="AR5" s="532"/>
    </row>
    <row r="6" spans="5:44" ht="12.75" customHeight="1">
      <c r="E6" s="838" t="s">
        <v>186</v>
      </c>
      <c r="F6" s="838"/>
      <c r="G6" s="838"/>
      <c r="H6" s="838"/>
      <c r="I6" s="838"/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532"/>
      <c r="U6" s="532"/>
      <c r="V6" s="532"/>
      <c r="W6" s="532"/>
      <c r="X6" s="532"/>
      <c r="Y6" s="532"/>
      <c r="Z6" s="532"/>
      <c r="AA6" s="532"/>
      <c r="AB6" s="532"/>
      <c r="AC6" s="532"/>
      <c r="AD6" s="532"/>
      <c r="AE6" s="532"/>
      <c r="AF6" s="532"/>
      <c r="AG6" s="532"/>
      <c r="AH6" s="532"/>
      <c r="AI6" s="532"/>
      <c r="AJ6" s="532"/>
      <c r="AK6" s="532"/>
      <c r="AL6" s="532"/>
      <c r="AM6" s="532"/>
      <c r="AN6" s="532"/>
      <c r="AO6" s="532"/>
      <c r="AP6" s="532"/>
      <c r="AQ6" s="532"/>
      <c r="AR6" s="532"/>
    </row>
    <row r="7" spans="5:44" ht="13.5" customHeight="1" thickBot="1">
      <c r="E7" s="838"/>
      <c r="F7" s="838"/>
      <c r="G7" s="838"/>
      <c r="H7" s="838"/>
      <c r="I7" s="838"/>
      <c r="J7" s="533"/>
      <c r="K7" s="533"/>
      <c r="L7" s="533"/>
      <c r="M7" s="533"/>
      <c r="N7" s="533"/>
      <c r="O7" s="533"/>
      <c r="P7" s="533"/>
      <c r="Q7" s="533"/>
      <c r="R7" s="533"/>
      <c r="S7" s="533"/>
      <c r="T7" s="533"/>
      <c r="U7" s="533"/>
      <c r="V7" s="533"/>
      <c r="W7" s="533"/>
      <c r="X7" s="533"/>
      <c r="Y7" s="533"/>
      <c r="Z7" s="533"/>
      <c r="AA7" s="533"/>
      <c r="AB7" s="533"/>
      <c r="AC7" s="533"/>
      <c r="AD7" s="533"/>
      <c r="AE7" s="533"/>
      <c r="AF7" s="533"/>
      <c r="AG7" s="533"/>
      <c r="AH7" s="533"/>
      <c r="AI7" s="533"/>
      <c r="AJ7" s="533"/>
      <c r="AK7" s="533"/>
      <c r="AL7" s="533"/>
      <c r="AM7" s="533"/>
      <c r="AN7" s="533"/>
      <c r="AO7" s="533"/>
      <c r="AP7" s="533"/>
      <c r="AQ7" s="533"/>
      <c r="AR7" s="533"/>
    </row>
    <row r="8" spans="5:63" s="29" customFormat="1" ht="132.75" customHeight="1" thickBot="1" thickTop="1">
      <c r="E8" s="277" t="s">
        <v>187</v>
      </c>
      <c r="F8" s="1016" t="s">
        <v>188</v>
      </c>
      <c r="G8" s="1017"/>
      <c r="H8" s="1017"/>
      <c r="I8" s="1017"/>
      <c r="J8" s="1017"/>
      <c r="K8" s="1017"/>
      <c r="L8" s="1017"/>
      <c r="M8" s="1017"/>
      <c r="N8" s="1017"/>
      <c r="O8" s="1017"/>
      <c r="P8" s="1017"/>
      <c r="Q8" s="1017"/>
      <c r="R8" s="1018"/>
      <c r="S8" s="351" t="s">
        <v>189</v>
      </c>
      <c r="T8" s="350"/>
      <c r="U8" s="278"/>
      <c r="V8" s="1019" t="s">
        <v>190</v>
      </c>
      <c r="W8" s="1020"/>
      <c r="X8" s="1021" t="s">
        <v>191</v>
      </c>
      <c r="Y8" s="1022"/>
      <c r="Z8" s="1006" t="s">
        <v>192</v>
      </c>
      <c r="AA8" s="1007"/>
      <c r="AB8" s="1008" t="s">
        <v>193</v>
      </c>
      <c r="AC8" s="1009"/>
      <c r="AD8" s="1008" t="s">
        <v>194</v>
      </c>
      <c r="AE8" s="1010"/>
      <c r="AF8" s="279" t="s">
        <v>96</v>
      </c>
      <c r="AG8" s="280"/>
      <c r="AH8" s="1011" t="s">
        <v>195</v>
      </c>
      <c r="AI8" s="1012"/>
      <c r="AJ8" s="1011" t="s">
        <v>86</v>
      </c>
      <c r="AK8" s="1023"/>
      <c r="AL8" s="1011" t="s">
        <v>87</v>
      </c>
      <c r="AM8" s="1012"/>
      <c r="AN8" s="282" t="s">
        <v>196</v>
      </c>
      <c r="AO8" s="283"/>
      <c r="AP8" s="284" t="s">
        <v>197</v>
      </c>
      <c r="AQ8" s="281"/>
      <c r="AR8" s="1011" t="s">
        <v>198</v>
      </c>
      <c r="AS8" s="1012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I8" s="110"/>
      <c r="BJ8" s="110"/>
      <c r="BK8" s="110"/>
    </row>
    <row r="9" spans="5:49" s="11" customFormat="1" ht="27" customHeight="1" thickBot="1" thickTop="1">
      <c r="E9" s="160"/>
      <c r="F9" s="1005" t="s">
        <v>199</v>
      </c>
      <c r="G9" s="1005"/>
      <c r="H9" s="1005"/>
      <c r="I9" s="1005"/>
      <c r="J9" s="1005"/>
      <c r="K9" s="1005"/>
      <c r="L9" s="1005"/>
      <c r="M9" s="1005"/>
      <c r="N9" s="1005"/>
      <c r="O9" s="1005"/>
      <c r="P9" s="1005"/>
      <c r="Q9" s="1005"/>
      <c r="R9" s="1005"/>
      <c r="S9" s="1005"/>
      <c r="T9" s="1005"/>
      <c r="U9" s="1005"/>
      <c r="V9" s="1005"/>
      <c r="W9" s="1005"/>
      <c r="X9" s="1005"/>
      <c r="Y9" s="1005"/>
      <c r="Z9" s="1005"/>
      <c r="AA9" s="1005"/>
      <c r="AB9" s="1005"/>
      <c r="AC9" s="1005"/>
      <c r="AD9" s="1005"/>
      <c r="AE9" s="1005"/>
      <c r="AF9" s="1005"/>
      <c r="AG9" s="1005"/>
      <c r="AH9" s="1005"/>
      <c r="AI9" s="1005"/>
      <c r="AJ9" s="1005"/>
      <c r="AK9" s="1005"/>
      <c r="AL9" s="1005"/>
      <c r="AM9" s="1005"/>
      <c r="AN9" s="1005"/>
      <c r="AO9" s="1005"/>
      <c r="AP9" s="1005"/>
      <c r="AQ9" s="158"/>
      <c r="AR9" s="161"/>
      <c r="AS9" s="368"/>
      <c r="AU9" s="109"/>
      <c r="AV9" s="109"/>
      <c r="AW9" s="109"/>
    </row>
    <row r="10" spans="5:49" s="11" customFormat="1" ht="27" customHeight="1" thickTop="1">
      <c r="E10" s="317">
        <v>1</v>
      </c>
      <c r="F10" s="999" t="s">
        <v>200</v>
      </c>
      <c r="G10" s="1000"/>
      <c r="H10" s="1000"/>
      <c r="I10" s="1000"/>
      <c r="J10" s="1000"/>
      <c r="K10" s="1000"/>
      <c r="L10" s="1000"/>
      <c r="M10" s="1000"/>
      <c r="N10" s="1000"/>
      <c r="O10" s="1000"/>
      <c r="P10" s="1000"/>
      <c r="Q10" s="1000"/>
      <c r="R10" s="1001"/>
      <c r="S10" s="700">
        <v>1</v>
      </c>
      <c r="T10" s="700"/>
      <c r="U10" s="1002"/>
      <c r="V10" s="995">
        <v>2</v>
      </c>
      <c r="W10" s="1003"/>
      <c r="X10" s="1004">
        <f>V10*30</f>
        <v>60</v>
      </c>
      <c r="Y10" s="1003"/>
      <c r="Z10" s="998">
        <f aca="true" t="shared" si="0" ref="Z10:Z15">AB10+AD10+AF10</f>
        <v>36</v>
      </c>
      <c r="AA10" s="661"/>
      <c r="AB10" s="991">
        <v>18</v>
      </c>
      <c r="AC10" s="661"/>
      <c r="AD10" s="991">
        <v>18</v>
      </c>
      <c r="AE10" s="661"/>
      <c r="AF10" s="991"/>
      <c r="AG10" s="661"/>
      <c r="AH10" s="991">
        <f aca="true" t="shared" si="1" ref="AH10:AH15">X10-Z10</f>
        <v>24</v>
      </c>
      <c r="AI10" s="634"/>
      <c r="AJ10" s="995"/>
      <c r="AK10" s="996"/>
      <c r="AL10" s="997">
        <v>1</v>
      </c>
      <c r="AM10" s="996"/>
      <c r="AN10" s="991"/>
      <c r="AO10" s="661"/>
      <c r="AP10" s="991"/>
      <c r="AQ10" s="992"/>
      <c r="AR10" s="909">
        <f aca="true" t="shared" si="2" ref="AR10:AR16">Z10/18</f>
        <v>2</v>
      </c>
      <c r="AS10" s="993"/>
      <c r="AU10" s="109"/>
      <c r="AV10" s="109"/>
      <c r="AW10" s="109"/>
    </row>
    <row r="11" spans="5:45" ht="26.25">
      <c r="E11" s="318">
        <f>SUM(E10+1)</f>
        <v>2</v>
      </c>
      <c r="F11" s="994" t="s">
        <v>201</v>
      </c>
      <c r="G11" s="815"/>
      <c r="H11" s="815"/>
      <c r="I11" s="815"/>
      <c r="J11" s="815"/>
      <c r="K11" s="815"/>
      <c r="L11" s="815"/>
      <c r="M11" s="815"/>
      <c r="N11" s="815"/>
      <c r="O11" s="815"/>
      <c r="P11" s="815"/>
      <c r="Q11" s="815"/>
      <c r="R11" s="892"/>
      <c r="S11" s="683">
        <v>1</v>
      </c>
      <c r="T11" s="683"/>
      <c r="U11" s="684"/>
      <c r="V11" s="698">
        <v>1.5</v>
      </c>
      <c r="W11" s="578"/>
      <c r="X11" s="577">
        <f>V11*30</f>
        <v>45</v>
      </c>
      <c r="Y11" s="578"/>
      <c r="Z11" s="633">
        <f t="shared" si="0"/>
        <v>36</v>
      </c>
      <c r="AA11" s="693"/>
      <c r="AB11" s="640"/>
      <c r="AC11" s="693"/>
      <c r="AD11" s="640">
        <v>36</v>
      </c>
      <c r="AE11" s="693"/>
      <c r="AF11" s="640"/>
      <c r="AG11" s="641"/>
      <c r="AH11" s="640">
        <f t="shared" si="1"/>
        <v>9</v>
      </c>
      <c r="AI11" s="687"/>
      <c r="AJ11" s="633"/>
      <c r="AK11" s="693"/>
      <c r="AL11" s="640">
        <v>2.4</v>
      </c>
      <c r="AM11" s="693"/>
      <c r="AN11" s="640"/>
      <c r="AO11" s="693"/>
      <c r="AP11" s="640"/>
      <c r="AQ11" s="687"/>
      <c r="AR11" s="880">
        <f t="shared" si="2"/>
        <v>2</v>
      </c>
      <c r="AS11" s="986"/>
    </row>
    <row r="12" spans="5:45" ht="24" customHeight="1">
      <c r="E12" s="318">
        <f>SUM(E11+1)</f>
        <v>3</v>
      </c>
      <c r="F12" s="635" t="s">
        <v>202</v>
      </c>
      <c r="G12" s="635"/>
      <c r="H12" s="635"/>
      <c r="I12" s="635"/>
      <c r="J12" s="635"/>
      <c r="K12" s="635"/>
      <c r="L12" s="635"/>
      <c r="M12" s="635"/>
      <c r="N12" s="635"/>
      <c r="O12" s="635"/>
      <c r="P12" s="635"/>
      <c r="Q12" s="635"/>
      <c r="R12" s="891"/>
      <c r="S12" s="638">
        <v>1</v>
      </c>
      <c r="T12" s="638"/>
      <c r="U12" s="639"/>
      <c r="V12" s="628">
        <v>5</v>
      </c>
      <c r="W12" s="629"/>
      <c r="X12" s="577">
        <f aca="true" t="shared" si="3" ref="X12:X18">V12*30</f>
        <v>150</v>
      </c>
      <c r="Y12" s="578"/>
      <c r="Z12" s="579">
        <f t="shared" si="0"/>
        <v>90</v>
      </c>
      <c r="AA12" s="580"/>
      <c r="AB12" s="573">
        <v>54</v>
      </c>
      <c r="AC12" s="580"/>
      <c r="AD12" s="573">
        <v>36</v>
      </c>
      <c r="AE12" s="580"/>
      <c r="AF12" s="573"/>
      <c r="AG12" s="580"/>
      <c r="AH12" s="573">
        <f t="shared" si="1"/>
        <v>60</v>
      </c>
      <c r="AI12" s="574"/>
      <c r="AJ12" s="628">
        <v>1</v>
      </c>
      <c r="AK12" s="580"/>
      <c r="AL12" s="573">
        <v>2</v>
      </c>
      <c r="AM12" s="580"/>
      <c r="AN12" s="573"/>
      <c r="AO12" s="580"/>
      <c r="AP12" s="573"/>
      <c r="AQ12" s="574"/>
      <c r="AR12" s="886">
        <f t="shared" si="2"/>
        <v>5</v>
      </c>
      <c r="AS12" s="986"/>
    </row>
    <row r="13" spans="5:45" ht="33" customHeight="1">
      <c r="E13" s="318">
        <f>SUM(E12+1)</f>
        <v>4</v>
      </c>
      <c r="F13" s="622" t="s">
        <v>203</v>
      </c>
      <c r="G13" s="622"/>
      <c r="H13" s="622"/>
      <c r="I13" s="622"/>
      <c r="J13" s="622"/>
      <c r="K13" s="622"/>
      <c r="L13" s="622"/>
      <c r="M13" s="622"/>
      <c r="N13" s="622"/>
      <c r="O13" s="622"/>
      <c r="P13" s="622"/>
      <c r="Q13" s="622"/>
      <c r="R13" s="989"/>
      <c r="S13" s="625">
        <v>1</v>
      </c>
      <c r="T13" s="884"/>
      <c r="U13" s="990"/>
      <c r="V13" s="628">
        <v>5.5</v>
      </c>
      <c r="W13" s="629"/>
      <c r="X13" s="577">
        <f t="shared" si="3"/>
        <v>165</v>
      </c>
      <c r="Y13" s="578"/>
      <c r="Z13" s="633">
        <f t="shared" si="0"/>
        <v>90</v>
      </c>
      <c r="AA13" s="693"/>
      <c r="AB13" s="573">
        <v>54</v>
      </c>
      <c r="AC13" s="580"/>
      <c r="AD13" s="573">
        <v>36</v>
      </c>
      <c r="AE13" s="580"/>
      <c r="AF13" s="573"/>
      <c r="AG13" s="580"/>
      <c r="AH13" s="640">
        <f t="shared" si="1"/>
        <v>75</v>
      </c>
      <c r="AI13" s="687"/>
      <c r="AJ13" s="628">
        <v>1</v>
      </c>
      <c r="AK13" s="669"/>
      <c r="AL13" s="573"/>
      <c r="AM13" s="580"/>
      <c r="AN13" s="573"/>
      <c r="AO13" s="580"/>
      <c r="AP13" s="573"/>
      <c r="AQ13" s="574"/>
      <c r="AR13" s="886">
        <f t="shared" si="2"/>
        <v>5</v>
      </c>
      <c r="AS13" s="986"/>
    </row>
    <row r="14" spans="5:45" ht="26.25">
      <c r="E14" s="318">
        <f>SUM(E13+1)</f>
        <v>5</v>
      </c>
      <c r="F14" s="635" t="s">
        <v>142</v>
      </c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7"/>
      <c r="S14" s="638">
        <v>1</v>
      </c>
      <c r="T14" s="690"/>
      <c r="U14" s="691"/>
      <c r="V14" s="628">
        <v>9.5</v>
      </c>
      <c r="W14" s="629"/>
      <c r="X14" s="577">
        <f t="shared" si="3"/>
        <v>285</v>
      </c>
      <c r="Y14" s="578"/>
      <c r="Z14" s="633">
        <f t="shared" si="0"/>
        <v>144</v>
      </c>
      <c r="AA14" s="693"/>
      <c r="AB14" s="573">
        <v>36</v>
      </c>
      <c r="AC14" s="580"/>
      <c r="AD14" s="573">
        <v>36</v>
      </c>
      <c r="AE14" s="580"/>
      <c r="AF14" s="573">
        <v>72</v>
      </c>
      <c r="AG14" s="580"/>
      <c r="AH14" s="640">
        <f t="shared" si="1"/>
        <v>141</v>
      </c>
      <c r="AI14" s="687"/>
      <c r="AJ14" s="987">
        <v>1</v>
      </c>
      <c r="AK14" s="988"/>
      <c r="AL14" s="573"/>
      <c r="AM14" s="580"/>
      <c r="AN14" s="573"/>
      <c r="AO14" s="580"/>
      <c r="AP14" s="573"/>
      <c r="AQ14" s="574"/>
      <c r="AR14" s="886">
        <f t="shared" si="2"/>
        <v>8</v>
      </c>
      <c r="AS14" s="986"/>
    </row>
    <row r="15" spans="5:63" s="29" customFormat="1" ht="24" customHeight="1">
      <c r="E15" s="318">
        <f>SUM(E14+1)</f>
        <v>6</v>
      </c>
      <c r="F15" s="635" t="s">
        <v>204</v>
      </c>
      <c r="G15" s="636"/>
      <c r="H15" s="636"/>
      <c r="I15" s="636"/>
      <c r="J15" s="636"/>
      <c r="K15" s="636"/>
      <c r="L15" s="636"/>
      <c r="M15" s="636"/>
      <c r="N15" s="636"/>
      <c r="O15" s="636"/>
      <c r="P15" s="636"/>
      <c r="Q15" s="636"/>
      <c r="R15" s="637"/>
      <c r="S15" s="638">
        <v>1</v>
      </c>
      <c r="T15" s="638"/>
      <c r="U15" s="639"/>
      <c r="V15" s="628">
        <v>3.5</v>
      </c>
      <c r="W15" s="629"/>
      <c r="X15" s="577">
        <f t="shared" si="3"/>
        <v>105</v>
      </c>
      <c r="Y15" s="578"/>
      <c r="Z15" s="854">
        <f t="shared" si="0"/>
        <v>54</v>
      </c>
      <c r="AA15" s="855"/>
      <c r="AB15" s="573">
        <v>18</v>
      </c>
      <c r="AC15" s="580"/>
      <c r="AD15" s="573"/>
      <c r="AE15" s="580"/>
      <c r="AF15" s="573">
        <v>36</v>
      </c>
      <c r="AG15" s="581"/>
      <c r="AH15" s="850">
        <f t="shared" si="1"/>
        <v>51</v>
      </c>
      <c r="AI15" s="691"/>
      <c r="AJ15" s="579">
        <v>2</v>
      </c>
      <c r="AK15" s="580"/>
      <c r="AL15" s="668">
        <v>1</v>
      </c>
      <c r="AM15" s="669"/>
      <c r="AN15" s="573"/>
      <c r="AO15" s="580"/>
      <c r="AP15" s="573"/>
      <c r="AQ15" s="574"/>
      <c r="AR15" s="886">
        <f t="shared" si="2"/>
        <v>3</v>
      </c>
      <c r="AS15" s="986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I15" s="110"/>
      <c r="BJ15" s="110"/>
      <c r="BK15" s="110"/>
    </row>
    <row r="16" spans="5:63" s="29" customFormat="1" ht="24" customHeight="1">
      <c r="E16" s="319">
        <v>7</v>
      </c>
      <c r="F16" s="905" t="s">
        <v>205</v>
      </c>
      <c r="G16" s="623"/>
      <c r="H16" s="623"/>
      <c r="I16" s="623"/>
      <c r="J16" s="623"/>
      <c r="K16" s="623"/>
      <c r="L16" s="623"/>
      <c r="M16" s="623"/>
      <c r="N16" s="623"/>
      <c r="O16" s="623"/>
      <c r="P16" s="623"/>
      <c r="Q16" s="623"/>
      <c r="R16" s="883"/>
      <c r="S16" s="638">
        <v>1</v>
      </c>
      <c r="T16" s="690"/>
      <c r="U16" s="691"/>
      <c r="V16" s="628">
        <v>3</v>
      </c>
      <c r="W16" s="629"/>
      <c r="X16" s="676">
        <f>V16*30</f>
        <v>90</v>
      </c>
      <c r="Y16" s="658"/>
      <c r="Z16" s="633">
        <f>AB16+AD16+AF16</f>
        <v>72</v>
      </c>
      <c r="AA16" s="693"/>
      <c r="AB16" s="573">
        <v>36</v>
      </c>
      <c r="AC16" s="580"/>
      <c r="AD16" s="573">
        <v>36</v>
      </c>
      <c r="AE16" s="580"/>
      <c r="AF16" s="573"/>
      <c r="AG16" s="580"/>
      <c r="AH16" s="640">
        <f>X16-Z16</f>
        <v>18</v>
      </c>
      <c r="AI16" s="687"/>
      <c r="AJ16" s="628"/>
      <c r="AK16" s="669"/>
      <c r="AL16" s="668">
        <v>1</v>
      </c>
      <c r="AM16" s="669"/>
      <c r="AN16" s="573"/>
      <c r="AO16" s="580"/>
      <c r="AP16" s="573"/>
      <c r="AQ16" s="574"/>
      <c r="AR16" s="886">
        <f t="shared" si="2"/>
        <v>4</v>
      </c>
      <c r="AS16" s="986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I16" s="110"/>
      <c r="BJ16" s="110"/>
      <c r="BK16" s="110"/>
    </row>
    <row r="17" spans="5:63" s="29" customFormat="1" ht="24" customHeight="1" thickBot="1">
      <c r="E17" s="319"/>
      <c r="F17" s="611" t="s">
        <v>269</v>
      </c>
      <c r="G17" s="778"/>
      <c r="H17" s="778"/>
      <c r="I17" s="778"/>
      <c r="J17" s="778"/>
      <c r="K17" s="778"/>
      <c r="L17" s="778"/>
      <c r="M17" s="778"/>
      <c r="N17" s="778"/>
      <c r="O17" s="778"/>
      <c r="P17" s="778"/>
      <c r="Q17" s="778"/>
      <c r="R17" s="901"/>
      <c r="S17" s="638"/>
      <c r="T17" s="690"/>
      <c r="U17" s="691"/>
      <c r="V17" s="628">
        <v>1.5</v>
      </c>
      <c r="W17" s="629"/>
      <c r="X17" s="676">
        <f>V17*30</f>
        <v>45</v>
      </c>
      <c r="Y17" s="658"/>
      <c r="Z17" s="633"/>
      <c r="AA17" s="693"/>
      <c r="AB17" s="573"/>
      <c r="AC17" s="580"/>
      <c r="AD17" s="573">
        <v>36</v>
      </c>
      <c r="AE17" s="580"/>
      <c r="AF17" s="573"/>
      <c r="AG17" s="580"/>
      <c r="AH17" s="640"/>
      <c r="AI17" s="687"/>
      <c r="AJ17" s="628"/>
      <c r="AK17" s="669"/>
      <c r="AL17" s="668"/>
      <c r="AM17" s="669"/>
      <c r="AN17" s="573"/>
      <c r="AO17" s="580"/>
      <c r="AP17" s="573"/>
      <c r="AQ17" s="574"/>
      <c r="AR17" s="896">
        <v>2</v>
      </c>
      <c r="AS17" s="981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I17" s="110"/>
      <c r="BJ17" s="110"/>
      <c r="BK17" s="110"/>
    </row>
    <row r="18" spans="5:63" s="29" customFormat="1" ht="24" customHeight="1" thickBot="1" thickTop="1">
      <c r="E18" s="320"/>
      <c r="F18" s="982" t="s">
        <v>206</v>
      </c>
      <c r="G18" s="487"/>
      <c r="H18" s="487"/>
      <c r="I18" s="487"/>
      <c r="J18" s="487"/>
      <c r="K18" s="487"/>
      <c r="L18" s="487"/>
      <c r="M18" s="487"/>
      <c r="N18" s="487"/>
      <c r="O18" s="487"/>
      <c r="P18" s="487"/>
      <c r="Q18" s="487"/>
      <c r="R18" s="487"/>
      <c r="S18" s="487"/>
      <c r="T18" s="487"/>
      <c r="U18" s="484"/>
      <c r="V18" s="983">
        <f>SUM(V10:W17)</f>
        <v>31.5</v>
      </c>
      <c r="W18" s="984"/>
      <c r="X18" s="985">
        <f t="shared" si="3"/>
        <v>945</v>
      </c>
      <c r="Y18" s="927"/>
      <c r="Z18" s="662">
        <f>SUM(Z9:Z17)</f>
        <v>522</v>
      </c>
      <c r="AA18" s="665"/>
      <c r="AB18" s="662">
        <f>SUM(AB9:AB17)</f>
        <v>216</v>
      </c>
      <c r="AC18" s="663"/>
      <c r="AD18" s="662">
        <f>SUM(AD9:AD17)</f>
        <v>234</v>
      </c>
      <c r="AE18" s="663"/>
      <c r="AF18" s="662">
        <f>SUM(AF9:AF17)</f>
        <v>108</v>
      </c>
      <c r="AG18" s="663"/>
      <c r="AH18" s="662">
        <f>SUM(AH9:AH17)</f>
        <v>378</v>
      </c>
      <c r="AI18" s="663"/>
      <c r="AJ18" s="662">
        <v>3</v>
      </c>
      <c r="AK18" s="663"/>
      <c r="AL18" s="664">
        <v>3</v>
      </c>
      <c r="AM18" s="663"/>
      <c r="AN18" s="664"/>
      <c r="AO18" s="663"/>
      <c r="AP18" s="664"/>
      <c r="AQ18" s="665"/>
      <c r="AR18" s="894">
        <f>SUM(AR9:AR17)</f>
        <v>31</v>
      </c>
      <c r="AS18" s="895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I18" s="110"/>
      <c r="BJ18" s="110"/>
      <c r="BK18" s="110"/>
    </row>
    <row r="19" spans="5:63" s="29" customFormat="1" ht="24" customHeight="1" thickTop="1">
      <c r="E19" s="163"/>
      <c r="F19" s="164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324"/>
      <c r="V19" s="328"/>
      <c r="W19" s="329"/>
      <c r="X19" s="330"/>
      <c r="Y19" s="330"/>
      <c r="Z19" s="326"/>
      <c r="AA19" s="343"/>
      <c r="AB19" s="345"/>
      <c r="AC19" s="330"/>
      <c r="AD19" s="345"/>
      <c r="AE19" s="330"/>
      <c r="AF19" s="158"/>
      <c r="AG19" s="167"/>
      <c r="AH19" s="158"/>
      <c r="AI19" s="158"/>
      <c r="AJ19" s="335"/>
      <c r="AK19" s="346"/>
      <c r="AL19" s="330"/>
      <c r="AM19" s="330"/>
      <c r="AN19" s="330"/>
      <c r="AO19" s="348"/>
      <c r="AP19" s="330"/>
      <c r="AQ19" s="337"/>
      <c r="AR19" s="341"/>
      <c r="AS19" s="33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I19" s="110"/>
      <c r="BJ19" s="110"/>
      <c r="BK19" s="110"/>
    </row>
    <row r="20" spans="5:63" s="29" customFormat="1" ht="24" customHeight="1" thickBot="1">
      <c r="E20" s="972" t="s">
        <v>207</v>
      </c>
      <c r="F20" s="973"/>
      <c r="G20" s="973"/>
      <c r="H20" s="973"/>
      <c r="I20" s="973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325"/>
      <c r="V20" s="331"/>
      <c r="W20" s="332"/>
      <c r="X20" s="333"/>
      <c r="Y20" s="334"/>
      <c r="Z20" s="327"/>
      <c r="AA20" s="344"/>
      <c r="AB20" s="333"/>
      <c r="AC20" s="334"/>
      <c r="AD20" s="333"/>
      <c r="AE20" s="334"/>
      <c r="AF20" s="158"/>
      <c r="AG20" s="316"/>
      <c r="AH20" s="158"/>
      <c r="AI20" s="158"/>
      <c r="AJ20" s="336"/>
      <c r="AK20" s="347"/>
      <c r="AL20" s="334"/>
      <c r="AM20" s="334"/>
      <c r="AN20" s="334"/>
      <c r="AO20" s="349"/>
      <c r="AP20" s="334"/>
      <c r="AQ20" s="338"/>
      <c r="AR20" s="342"/>
      <c r="AS20" s="340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I20" s="110"/>
      <c r="BJ20" s="110"/>
      <c r="BK20" s="110"/>
    </row>
    <row r="21" spans="5:63" s="29" customFormat="1" ht="24" customHeight="1">
      <c r="E21" s="317">
        <v>1</v>
      </c>
      <c r="F21" s="974" t="s">
        <v>208</v>
      </c>
      <c r="G21" s="975"/>
      <c r="H21" s="975"/>
      <c r="I21" s="975"/>
      <c r="J21" s="975"/>
      <c r="K21" s="975"/>
      <c r="L21" s="975"/>
      <c r="M21" s="975"/>
      <c r="N21" s="975"/>
      <c r="O21" s="975"/>
      <c r="P21" s="975"/>
      <c r="Q21" s="975"/>
      <c r="R21" s="976"/>
      <c r="S21" s="977">
        <v>2</v>
      </c>
      <c r="T21" s="977"/>
      <c r="U21" s="978"/>
      <c r="V21" s="979">
        <v>2</v>
      </c>
      <c r="W21" s="979"/>
      <c r="X21" s="979">
        <f>V21*30</f>
        <v>60</v>
      </c>
      <c r="Y21" s="979"/>
      <c r="Z21" s="980">
        <f aca="true" t="shared" si="4" ref="Z21:Z27">AB21+AD21+AF21</f>
        <v>36</v>
      </c>
      <c r="AA21" s="966"/>
      <c r="AB21" s="966"/>
      <c r="AC21" s="966"/>
      <c r="AD21" s="966">
        <v>36</v>
      </c>
      <c r="AE21" s="966"/>
      <c r="AF21" s="966"/>
      <c r="AG21" s="966"/>
      <c r="AH21" s="966">
        <f aca="true" t="shared" si="5" ref="AH21:AH27">X21-Z21</f>
        <v>24</v>
      </c>
      <c r="AI21" s="967"/>
      <c r="AJ21" s="970">
        <v>1</v>
      </c>
      <c r="AK21" s="966"/>
      <c r="AL21" s="971">
        <v>2</v>
      </c>
      <c r="AM21" s="971"/>
      <c r="AN21" s="966"/>
      <c r="AO21" s="966"/>
      <c r="AP21" s="966"/>
      <c r="AQ21" s="967"/>
      <c r="AR21" s="968">
        <f aca="true" t="shared" si="6" ref="AR21:AR27">Z21/18</f>
        <v>2</v>
      </c>
      <c r="AS21" s="96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I21" s="110"/>
      <c r="BJ21" s="110"/>
      <c r="BK21" s="110"/>
    </row>
    <row r="22" spans="5:63" s="29" customFormat="1" ht="24" customHeight="1">
      <c r="E22" s="318">
        <v>2</v>
      </c>
      <c r="F22" s="948" t="s">
        <v>105</v>
      </c>
      <c r="G22" s="964"/>
      <c r="H22" s="964"/>
      <c r="I22" s="964"/>
      <c r="J22" s="964"/>
      <c r="K22" s="964"/>
      <c r="L22" s="964"/>
      <c r="M22" s="964"/>
      <c r="N22" s="964"/>
      <c r="O22" s="964"/>
      <c r="P22" s="964"/>
      <c r="Q22" s="964"/>
      <c r="R22" s="965"/>
      <c r="S22" s="951">
        <v>2</v>
      </c>
      <c r="T22" s="951"/>
      <c r="U22" s="961"/>
      <c r="V22" s="954">
        <v>1.5</v>
      </c>
      <c r="W22" s="954"/>
      <c r="X22" s="954">
        <f>V22*30</f>
        <v>45</v>
      </c>
      <c r="Y22" s="954"/>
      <c r="Z22" s="580">
        <f t="shared" si="4"/>
        <v>36</v>
      </c>
      <c r="AA22" s="805"/>
      <c r="AB22" s="805"/>
      <c r="AC22" s="805"/>
      <c r="AD22" s="805">
        <v>36</v>
      </c>
      <c r="AE22" s="805"/>
      <c r="AF22" s="805"/>
      <c r="AG22" s="805"/>
      <c r="AH22" s="805">
        <f t="shared" si="5"/>
        <v>9</v>
      </c>
      <c r="AI22" s="947"/>
      <c r="AJ22" s="943">
        <v>1</v>
      </c>
      <c r="AK22" s="805"/>
      <c r="AL22" s="945">
        <v>2</v>
      </c>
      <c r="AM22" s="945"/>
      <c r="AN22" s="805"/>
      <c r="AO22" s="805"/>
      <c r="AP22" s="805"/>
      <c r="AQ22" s="947"/>
      <c r="AR22" s="933">
        <f t="shared" si="6"/>
        <v>2</v>
      </c>
      <c r="AS22" s="934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I22" s="110"/>
      <c r="BJ22" s="110"/>
      <c r="BK22" s="110"/>
    </row>
    <row r="23" spans="5:63" s="29" customFormat="1" ht="24" customHeight="1">
      <c r="E23" s="318">
        <v>3</v>
      </c>
      <c r="F23" s="948" t="s">
        <v>209</v>
      </c>
      <c r="G23" s="964"/>
      <c r="H23" s="964"/>
      <c r="I23" s="964"/>
      <c r="J23" s="964"/>
      <c r="K23" s="964"/>
      <c r="L23" s="964"/>
      <c r="M23" s="964"/>
      <c r="N23" s="964"/>
      <c r="O23" s="964"/>
      <c r="P23" s="964"/>
      <c r="Q23" s="964"/>
      <c r="R23" s="965"/>
      <c r="S23" s="951">
        <v>2</v>
      </c>
      <c r="T23" s="951"/>
      <c r="U23" s="961"/>
      <c r="V23" s="954">
        <v>5</v>
      </c>
      <c r="W23" s="954"/>
      <c r="X23" s="954">
        <f aca="true" t="shared" si="7" ref="X23:X30">V23*30</f>
        <v>150</v>
      </c>
      <c r="Y23" s="954"/>
      <c r="Z23" s="580">
        <f t="shared" si="4"/>
        <v>90</v>
      </c>
      <c r="AA23" s="805"/>
      <c r="AB23" s="805">
        <v>54</v>
      </c>
      <c r="AC23" s="805"/>
      <c r="AD23" s="805">
        <v>36</v>
      </c>
      <c r="AE23" s="805"/>
      <c r="AF23" s="805"/>
      <c r="AG23" s="805"/>
      <c r="AH23" s="805">
        <f t="shared" si="5"/>
        <v>60</v>
      </c>
      <c r="AI23" s="947"/>
      <c r="AJ23" s="943">
        <v>1</v>
      </c>
      <c r="AK23" s="805"/>
      <c r="AL23" s="945">
        <v>2</v>
      </c>
      <c r="AM23" s="945"/>
      <c r="AN23" s="805"/>
      <c r="AO23" s="805"/>
      <c r="AP23" s="805"/>
      <c r="AQ23" s="947"/>
      <c r="AR23" s="933">
        <f t="shared" si="6"/>
        <v>5</v>
      </c>
      <c r="AS23" s="934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I23" s="110"/>
      <c r="BJ23" s="110"/>
      <c r="BK23" s="110"/>
    </row>
    <row r="24" spans="5:63" s="29" customFormat="1" ht="23.25" customHeight="1">
      <c r="E24" s="318">
        <v>4</v>
      </c>
      <c r="F24" s="948" t="s">
        <v>210</v>
      </c>
      <c r="G24" s="964"/>
      <c r="H24" s="964"/>
      <c r="I24" s="964"/>
      <c r="J24" s="964"/>
      <c r="K24" s="964"/>
      <c r="L24" s="964"/>
      <c r="M24" s="964"/>
      <c r="N24" s="964"/>
      <c r="O24" s="964"/>
      <c r="P24" s="964"/>
      <c r="Q24" s="964"/>
      <c r="R24" s="965"/>
      <c r="S24" s="951">
        <v>2</v>
      </c>
      <c r="T24" s="952"/>
      <c r="U24" s="953"/>
      <c r="V24" s="954">
        <v>3</v>
      </c>
      <c r="W24" s="954"/>
      <c r="X24" s="962">
        <f t="shared" si="7"/>
        <v>90</v>
      </c>
      <c r="Y24" s="954"/>
      <c r="Z24" s="580">
        <f t="shared" si="4"/>
        <v>36</v>
      </c>
      <c r="AA24" s="805"/>
      <c r="AB24" s="805">
        <v>18</v>
      </c>
      <c r="AC24" s="805"/>
      <c r="AD24" s="805">
        <v>18</v>
      </c>
      <c r="AE24" s="805"/>
      <c r="AF24" s="805"/>
      <c r="AG24" s="805"/>
      <c r="AH24" s="805">
        <f t="shared" si="5"/>
        <v>54</v>
      </c>
      <c r="AI24" s="947"/>
      <c r="AJ24" s="943">
        <v>1</v>
      </c>
      <c r="AK24" s="805"/>
      <c r="AL24" s="945">
        <v>2</v>
      </c>
      <c r="AM24" s="945"/>
      <c r="AN24" s="805"/>
      <c r="AO24" s="805"/>
      <c r="AP24" s="805"/>
      <c r="AQ24" s="947"/>
      <c r="AR24" s="933">
        <f t="shared" si="6"/>
        <v>2</v>
      </c>
      <c r="AS24" s="934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I24" s="110"/>
      <c r="BJ24" s="110"/>
      <c r="BK24" s="110"/>
    </row>
    <row r="25" spans="5:63" s="29" customFormat="1" ht="23.25" customHeight="1">
      <c r="E25" s="319">
        <v>5</v>
      </c>
      <c r="F25" s="948" t="s">
        <v>150</v>
      </c>
      <c r="G25" s="949"/>
      <c r="H25" s="949"/>
      <c r="I25" s="949"/>
      <c r="J25" s="949"/>
      <c r="K25" s="949"/>
      <c r="L25" s="949"/>
      <c r="M25" s="949"/>
      <c r="N25" s="949"/>
      <c r="O25" s="949"/>
      <c r="P25" s="949"/>
      <c r="Q25" s="949"/>
      <c r="R25" s="950"/>
      <c r="S25" s="951">
        <v>2</v>
      </c>
      <c r="T25" s="952"/>
      <c r="U25" s="953"/>
      <c r="V25" s="954">
        <v>3.5</v>
      </c>
      <c r="W25" s="954"/>
      <c r="X25" s="962">
        <f t="shared" si="7"/>
        <v>105</v>
      </c>
      <c r="Y25" s="954"/>
      <c r="Z25" s="580">
        <f t="shared" si="4"/>
        <v>54</v>
      </c>
      <c r="AA25" s="960"/>
      <c r="AB25" s="805">
        <v>27</v>
      </c>
      <c r="AC25" s="960"/>
      <c r="AD25" s="805"/>
      <c r="AE25" s="960"/>
      <c r="AF25" s="805">
        <v>27</v>
      </c>
      <c r="AG25" s="960"/>
      <c r="AH25" s="805">
        <f t="shared" si="5"/>
        <v>51</v>
      </c>
      <c r="AI25" s="947"/>
      <c r="AJ25" s="958">
        <v>2</v>
      </c>
      <c r="AK25" s="959"/>
      <c r="AL25" s="805"/>
      <c r="AM25" s="960"/>
      <c r="AN25" s="805"/>
      <c r="AO25" s="960"/>
      <c r="AP25" s="805"/>
      <c r="AQ25" s="947"/>
      <c r="AR25" s="933">
        <f t="shared" si="6"/>
        <v>3</v>
      </c>
      <c r="AS25" s="934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I25" s="110"/>
      <c r="BJ25" s="110"/>
      <c r="BK25" s="110"/>
    </row>
    <row r="26" spans="5:63" s="29" customFormat="1" ht="24" customHeight="1">
      <c r="E26" s="319">
        <v>6</v>
      </c>
      <c r="F26" s="948" t="s">
        <v>211</v>
      </c>
      <c r="G26" s="949"/>
      <c r="H26" s="949"/>
      <c r="I26" s="949"/>
      <c r="J26" s="949"/>
      <c r="K26" s="949"/>
      <c r="L26" s="949"/>
      <c r="M26" s="949"/>
      <c r="N26" s="949"/>
      <c r="O26" s="949"/>
      <c r="P26" s="949"/>
      <c r="Q26" s="949"/>
      <c r="R26" s="950"/>
      <c r="S26" s="951">
        <v>2</v>
      </c>
      <c r="T26" s="952"/>
      <c r="U26" s="953"/>
      <c r="V26" s="954">
        <v>9.5</v>
      </c>
      <c r="W26" s="954"/>
      <c r="X26" s="962">
        <f t="shared" si="7"/>
        <v>285</v>
      </c>
      <c r="Y26" s="954"/>
      <c r="Z26" s="580">
        <f t="shared" si="4"/>
        <v>144</v>
      </c>
      <c r="AA26" s="960"/>
      <c r="AB26" s="805">
        <v>36</v>
      </c>
      <c r="AC26" s="960"/>
      <c r="AD26" s="805">
        <v>36</v>
      </c>
      <c r="AE26" s="960"/>
      <c r="AF26" s="805">
        <v>72</v>
      </c>
      <c r="AG26" s="960"/>
      <c r="AH26" s="805">
        <f t="shared" si="5"/>
        <v>141</v>
      </c>
      <c r="AI26" s="947"/>
      <c r="AJ26" s="958">
        <v>2</v>
      </c>
      <c r="AK26" s="959"/>
      <c r="AL26" s="805"/>
      <c r="AM26" s="960"/>
      <c r="AN26" s="805"/>
      <c r="AO26" s="960"/>
      <c r="AP26" s="805"/>
      <c r="AQ26" s="947"/>
      <c r="AR26" s="933">
        <f t="shared" si="6"/>
        <v>8</v>
      </c>
      <c r="AS26" s="934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I26" s="110"/>
      <c r="BJ26" s="110"/>
      <c r="BK26" s="110"/>
    </row>
    <row r="27" spans="5:63" s="29" customFormat="1" ht="24" customHeight="1">
      <c r="E27" s="319">
        <f>SUM(E26+1)</f>
        <v>7</v>
      </c>
      <c r="F27" s="948" t="s">
        <v>212</v>
      </c>
      <c r="G27" s="949"/>
      <c r="H27" s="949"/>
      <c r="I27" s="949"/>
      <c r="J27" s="949"/>
      <c r="K27" s="949"/>
      <c r="L27" s="949"/>
      <c r="M27" s="949"/>
      <c r="N27" s="949"/>
      <c r="O27" s="949"/>
      <c r="P27" s="949"/>
      <c r="Q27" s="949"/>
      <c r="R27" s="950"/>
      <c r="S27" s="951">
        <v>2</v>
      </c>
      <c r="T27" s="951"/>
      <c r="U27" s="961"/>
      <c r="V27" s="954">
        <v>3.5</v>
      </c>
      <c r="W27" s="954"/>
      <c r="X27" s="962">
        <f t="shared" si="7"/>
        <v>105</v>
      </c>
      <c r="Y27" s="954"/>
      <c r="Z27" s="956">
        <f t="shared" si="4"/>
        <v>54</v>
      </c>
      <c r="AA27" s="963"/>
      <c r="AB27" s="805">
        <v>36</v>
      </c>
      <c r="AC27" s="960"/>
      <c r="AD27" s="805"/>
      <c r="AE27" s="960"/>
      <c r="AF27" s="805">
        <v>18</v>
      </c>
      <c r="AG27" s="805"/>
      <c r="AH27" s="941">
        <f t="shared" si="5"/>
        <v>51</v>
      </c>
      <c r="AI27" s="942"/>
      <c r="AJ27" s="958">
        <v>2</v>
      </c>
      <c r="AK27" s="959"/>
      <c r="AL27" s="805">
        <v>1</v>
      </c>
      <c r="AM27" s="960"/>
      <c r="AN27" s="805"/>
      <c r="AO27" s="960"/>
      <c r="AP27" s="805"/>
      <c r="AQ27" s="947"/>
      <c r="AR27" s="933">
        <f t="shared" si="6"/>
        <v>3</v>
      </c>
      <c r="AS27" s="934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I27" s="110"/>
      <c r="BJ27" s="110"/>
      <c r="BK27" s="110"/>
    </row>
    <row r="28" spans="5:63" s="29" customFormat="1" ht="24" customHeight="1">
      <c r="E28" s="319">
        <v>8</v>
      </c>
      <c r="F28" s="948" t="s">
        <v>213</v>
      </c>
      <c r="G28" s="949"/>
      <c r="H28" s="949"/>
      <c r="I28" s="949"/>
      <c r="J28" s="949"/>
      <c r="K28" s="949"/>
      <c r="L28" s="949"/>
      <c r="M28" s="949"/>
      <c r="N28" s="949"/>
      <c r="O28" s="949"/>
      <c r="P28" s="949"/>
      <c r="Q28" s="949"/>
      <c r="R28" s="950"/>
      <c r="S28" s="951">
        <v>2</v>
      </c>
      <c r="T28" s="952"/>
      <c r="U28" s="953"/>
      <c r="V28" s="954">
        <v>2</v>
      </c>
      <c r="W28" s="955"/>
      <c r="X28" s="954">
        <f>V28*30</f>
        <v>60</v>
      </c>
      <c r="Y28" s="954"/>
      <c r="Z28" s="956">
        <f>AB28+AD28+AF28</f>
        <v>36</v>
      </c>
      <c r="AA28" s="957"/>
      <c r="AB28" s="805">
        <v>18</v>
      </c>
      <c r="AC28" s="944"/>
      <c r="AD28" s="805"/>
      <c r="AE28" s="944"/>
      <c r="AF28" s="805">
        <v>18</v>
      </c>
      <c r="AG28" s="944"/>
      <c r="AH28" s="941">
        <f>X28-Z28</f>
        <v>24</v>
      </c>
      <c r="AI28" s="942"/>
      <c r="AJ28" s="943"/>
      <c r="AK28" s="944"/>
      <c r="AL28" s="945">
        <v>2</v>
      </c>
      <c r="AM28" s="946"/>
      <c r="AN28" s="945"/>
      <c r="AO28" s="946"/>
      <c r="AP28" s="805"/>
      <c r="AQ28" s="932"/>
      <c r="AR28" s="933">
        <f>Z28/18</f>
        <v>2</v>
      </c>
      <c r="AS28" s="934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I28" s="110"/>
      <c r="BJ28" s="110"/>
      <c r="BK28" s="110"/>
    </row>
    <row r="29" spans="5:49" s="29" customFormat="1" ht="26.25" customHeight="1" thickBot="1">
      <c r="E29" s="321"/>
      <c r="F29" s="611" t="s">
        <v>269</v>
      </c>
      <c r="G29" s="778"/>
      <c r="H29" s="778"/>
      <c r="I29" s="778"/>
      <c r="J29" s="778"/>
      <c r="K29" s="778"/>
      <c r="L29" s="778"/>
      <c r="M29" s="778"/>
      <c r="N29" s="778"/>
      <c r="O29" s="778"/>
      <c r="P29" s="778"/>
      <c r="Q29" s="778"/>
      <c r="R29" s="901"/>
      <c r="S29" s="935"/>
      <c r="T29" s="936"/>
      <c r="U29" s="937"/>
      <c r="V29" s="938">
        <v>1</v>
      </c>
      <c r="W29" s="938"/>
      <c r="X29" s="939">
        <f>V29*30</f>
        <v>30</v>
      </c>
      <c r="Y29" s="938"/>
      <c r="Z29" s="940"/>
      <c r="AA29" s="931"/>
      <c r="AB29" s="920"/>
      <c r="AC29" s="931"/>
      <c r="AD29" s="920">
        <v>36</v>
      </c>
      <c r="AE29" s="931"/>
      <c r="AF29" s="920"/>
      <c r="AG29" s="931"/>
      <c r="AH29" s="920"/>
      <c r="AI29" s="921"/>
      <c r="AJ29" s="928"/>
      <c r="AK29" s="929"/>
      <c r="AL29" s="930"/>
      <c r="AM29" s="929"/>
      <c r="AN29" s="920"/>
      <c r="AO29" s="931"/>
      <c r="AP29" s="920"/>
      <c r="AQ29" s="921"/>
      <c r="AR29" s="922">
        <v>2</v>
      </c>
      <c r="AS29" s="923"/>
      <c r="AU29" s="110"/>
      <c r="AV29" s="110"/>
      <c r="AW29" s="110"/>
    </row>
    <row r="30" spans="5:49" s="168" customFormat="1" ht="29.25" customHeight="1" thickBot="1">
      <c r="E30" s="169"/>
      <c r="F30" s="897" t="s">
        <v>206</v>
      </c>
      <c r="G30" s="898"/>
      <c r="H30" s="898"/>
      <c r="I30" s="898"/>
      <c r="J30" s="898"/>
      <c r="K30" s="898"/>
      <c r="L30" s="898"/>
      <c r="M30" s="898"/>
      <c r="N30" s="898"/>
      <c r="O30" s="898"/>
      <c r="P30" s="898"/>
      <c r="Q30" s="898"/>
      <c r="R30" s="898"/>
      <c r="S30" s="898"/>
      <c r="T30" s="898"/>
      <c r="U30" s="899"/>
      <c r="V30" s="924">
        <f>SUM(V21:V29)</f>
        <v>31</v>
      </c>
      <c r="W30" s="925"/>
      <c r="X30" s="926">
        <f t="shared" si="7"/>
        <v>930</v>
      </c>
      <c r="Y30" s="927"/>
      <c r="Z30" s="916">
        <f>SUM(Z15:Z29)</f>
        <v>1134</v>
      </c>
      <c r="AA30" s="917"/>
      <c r="AB30" s="916">
        <f>SUM(AB15:AB29)</f>
        <v>459</v>
      </c>
      <c r="AC30" s="917"/>
      <c r="AD30" s="916">
        <f>SUM(AD15:AD29)</f>
        <v>504</v>
      </c>
      <c r="AE30" s="917"/>
      <c r="AF30" s="916">
        <f>SUM(AF15:AF29)</f>
        <v>279</v>
      </c>
      <c r="AG30" s="917"/>
      <c r="AH30" s="916">
        <f>SUM(AH15:AH29)</f>
        <v>861</v>
      </c>
      <c r="AI30" s="917"/>
      <c r="AJ30" s="916">
        <v>3</v>
      </c>
      <c r="AK30" s="917"/>
      <c r="AL30" s="918">
        <v>6</v>
      </c>
      <c r="AM30" s="917"/>
      <c r="AN30" s="918"/>
      <c r="AO30" s="917"/>
      <c r="AP30" s="918"/>
      <c r="AQ30" s="919"/>
      <c r="AR30" s="913">
        <f>SUM(AR21:AR29)</f>
        <v>29</v>
      </c>
      <c r="AS30" s="914"/>
      <c r="AU30" s="170"/>
      <c r="AV30" s="170"/>
      <c r="AW30" s="170"/>
    </row>
    <row r="31" spans="5:49" s="168" customFormat="1" ht="29.25" customHeight="1" thickTop="1">
      <c r="E31" s="171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3"/>
      <c r="W31" s="173"/>
      <c r="X31" s="158"/>
      <c r="Y31" s="158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4"/>
      <c r="AS31" s="174"/>
      <c r="AU31" s="170"/>
      <c r="AV31" s="170"/>
      <c r="AW31" s="170"/>
    </row>
    <row r="32" spans="5:9" ht="12.75">
      <c r="E32" s="838" t="s">
        <v>214</v>
      </c>
      <c r="F32" s="839"/>
      <c r="G32" s="839"/>
      <c r="H32" s="839"/>
      <c r="I32" s="839"/>
    </row>
    <row r="33" spans="5:9" ht="12.75" customHeight="1">
      <c r="E33" s="839"/>
      <c r="F33" s="839"/>
      <c r="G33" s="839"/>
      <c r="H33" s="839"/>
      <c r="I33" s="839"/>
    </row>
    <row r="34" spans="5:9" ht="12.75" customHeight="1" thickBot="1">
      <c r="E34" s="839"/>
      <c r="F34" s="839"/>
      <c r="G34" s="839"/>
      <c r="H34" s="839"/>
      <c r="I34" s="839"/>
    </row>
    <row r="35" spans="5:45" ht="152.25" thickBot="1" thickTop="1">
      <c r="E35" s="175" t="s">
        <v>187</v>
      </c>
      <c r="F35" s="863" t="s">
        <v>188</v>
      </c>
      <c r="G35" s="864"/>
      <c r="H35" s="864"/>
      <c r="I35" s="864"/>
      <c r="J35" s="864"/>
      <c r="K35" s="864"/>
      <c r="L35" s="864"/>
      <c r="M35" s="864"/>
      <c r="N35" s="864"/>
      <c r="O35" s="864"/>
      <c r="P35" s="864"/>
      <c r="Q35" s="864"/>
      <c r="R35" s="864"/>
      <c r="S35" s="354" t="s">
        <v>189</v>
      </c>
      <c r="T35" s="353"/>
      <c r="U35" s="176"/>
      <c r="V35" s="856" t="s">
        <v>190</v>
      </c>
      <c r="W35" s="857"/>
      <c r="X35" s="867" t="s">
        <v>191</v>
      </c>
      <c r="Y35" s="868"/>
      <c r="Z35" s="856" t="s">
        <v>192</v>
      </c>
      <c r="AA35" s="869"/>
      <c r="AB35" s="870" t="s">
        <v>193</v>
      </c>
      <c r="AC35" s="871"/>
      <c r="AD35" s="870" t="s">
        <v>194</v>
      </c>
      <c r="AE35" s="872"/>
      <c r="AF35" s="177" t="s">
        <v>96</v>
      </c>
      <c r="AG35" s="178"/>
      <c r="AH35" s="873" t="s">
        <v>195</v>
      </c>
      <c r="AI35" s="911"/>
      <c r="AJ35" s="856" t="s">
        <v>86</v>
      </c>
      <c r="AK35" s="915"/>
      <c r="AL35" s="911" t="s">
        <v>87</v>
      </c>
      <c r="AM35" s="859"/>
      <c r="AN35" s="179" t="s">
        <v>196</v>
      </c>
      <c r="AO35" s="179"/>
      <c r="AP35" s="179" t="s">
        <v>197</v>
      </c>
      <c r="AQ35" s="180"/>
      <c r="AR35" s="858" t="s">
        <v>198</v>
      </c>
      <c r="AS35" s="860"/>
    </row>
    <row r="36" spans="5:63" s="29" customFormat="1" ht="33" customHeight="1" thickTop="1">
      <c r="E36" s="322">
        <v>1</v>
      </c>
      <c r="F36" s="912" t="s">
        <v>215</v>
      </c>
      <c r="G36" s="827"/>
      <c r="H36" s="827"/>
      <c r="I36" s="827"/>
      <c r="J36" s="827"/>
      <c r="K36" s="827"/>
      <c r="L36" s="827"/>
      <c r="M36" s="827"/>
      <c r="N36" s="827"/>
      <c r="O36" s="827"/>
      <c r="P36" s="827"/>
      <c r="Q36" s="827"/>
      <c r="R36" s="893"/>
      <c r="S36" s="829">
        <v>3</v>
      </c>
      <c r="T36" s="829"/>
      <c r="U36" s="830"/>
      <c r="V36" s="831">
        <v>1.5</v>
      </c>
      <c r="W36" s="832"/>
      <c r="X36" s="833">
        <f aca="true" t="shared" si="8" ref="X36:X44">V36*30</f>
        <v>45</v>
      </c>
      <c r="Y36" s="832"/>
      <c r="Z36" s="644">
        <f aca="true" t="shared" si="9" ref="Z36:Z42">AB36+AD36+AF36</f>
        <v>36</v>
      </c>
      <c r="AA36" s="645"/>
      <c r="AB36" s="631"/>
      <c r="AC36" s="645"/>
      <c r="AD36" s="631">
        <v>36</v>
      </c>
      <c r="AE36" s="645"/>
      <c r="AF36" s="631"/>
      <c r="AG36" s="825"/>
      <c r="AH36" s="631">
        <f aca="true" t="shared" si="10" ref="AH36:AH42">X36-Z36</f>
        <v>9</v>
      </c>
      <c r="AI36" s="632"/>
      <c r="AJ36" s="806"/>
      <c r="AK36" s="807"/>
      <c r="AL36" s="810">
        <v>4</v>
      </c>
      <c r="AM36" s="820"/>
      <c r="AN36" s="810"/>
      <c r="AO36" s="820"/>
      <c r="AP36" s="810"/>
      <c r="AQ36" s="811"/>
      <c r="AR36" s="909">
        <f>Z36/18</f>
        <v>2</v>
      </c>
      <c r="AS36" s="910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I36" s="110"/>
      <c r="BJ36" s="110"/>
      <c r="BK36" s="110"/>
    </row>
    <row r="37" spans="5:63" s="29" customFormat="1" ht="27" customHeight="1">
      <c r="E37" s="318">
        <v>2</v>
      </c>
      <c r="F37" s="635" t="s">
        <v>216</v>
      </c>
      <c r="G37" s="635"/>
      <c r="H37" s="635"/>
      <c r="I37" s="635"/>
      <c r="J37" s="635"/>
      <c r="K37" s="635"/>
      <c r="L37" s="635"/>
      <c r="M37" s="635"/>
      <c r="N37" s="635"/>
      <c r="O37" s="635"/>
      <c r="P37" s="635"/>
      <c r="Q37" s="635"/>
      <c r="R37" s="891"/>
      <c r="S37" s="638">
        <v>3</v>
      </c>
      <c r="T37" s="690"/>
      <c r="U37" s="691"/>
      <c r="V37" s="628">
        <v>4</v>
      </c>
      <c r="W37" s="629"/>
      <c r="X37" s="577">
        <f t="shared" si="8"/>
        <v>120</v>
      </c>
      <c r="Y37" s="578"/>
      <c r="Z37" s="633">
        <f t="shared" si="9"/>
        <v>72</v>
      </c>
      <c r="AA37" s="693"/>
      <c r="AB37" s="573">
        <v>36</v>
      </c>
      <c r="AC37" s="580"/>
      <c r="AD37" s="573">
        <v>36</v>
      </c>
      <c r="AE37" s="580"/>
      <c r="AF37" s="573"/>
      <c r="AG37" s="580"/>
      <c r="AH37" s="640">
        <f t="shared" si="10"/>
        <v>48</v>
      </c>
      <c r="AI37" s="687"/>
      <c r="AJ37" s="369" t="s">
        <v>386</v>
      </c>
      <c r="AK37" s="370"/>
      <c r="AL37" s="784">
        <v>2</v>
      </c>
      <c r="AM37" s="793"/>
      <c r="AN37" s="784"/>
      <c r="AO37" s="793"/>
      <c r="AP37" s="784"/>
      <c r="AQ37" s="844"/>
      <c r="AR37" s="886">
        <f aca="true" t="shared" si="11" ref="AR37:AR43">Z37/18</f>
        <v>4</v>
      </c>
      <c r="AS37" s="887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I37" s="110"/>
      <c r="BJ37" s="110"/>
      <c r="BK37" s="110"/>
    </row>
    <row r="38" spans="5:63" s="29" customFormat="1" ht="27" customHeight="1">
      <c r="E38" s="318">
        <v>3</v>
      </c>
      <c r="F38" s="635" t="s">
        <v>144</v>
      </c>
      <c r="G38" s="636"/>
      <c r="H38" s="636"/>
      <c r="I38" s="636"/>
      <c r="J38" s="636"/>
      <c r="K38" s="636"/>
      <c r="L38" s="636"/>
      <c r="M38" s="636"/>
      <c r="N38" s="636"/>
      <c r="O38" s="636"/>
      <c r="P38" s="636"/>
      <c r="Q38" s="636"/>
      <c r="R38" s="637"/>
      <c r="S38" s="638">
        <v>3</v>
      </c>
      <c r="T38" s="690"/>
      <c r="U38" s="691"/>
      <c r="V38" s="628">
        <v>9</v>
      </c>
      <c r="W38" s="629"/>
      <c r="X38" s="577">
        <f t="shared" si="8"/>
        <v>270</v>
      </c>
      <c r="Y38" s="578"/>
      <c r="Z38" s="633">
        <f t="shared" si="9"/>
        <v>144</v>
      </c>
      <c r="AA38" s="693"/>
      <c r="AB38" s="573">
        <v>36</v>
      </c>
      <c r="AC38" s="580"/>
      <c r="AD38" s="573">
        <v>36</v>
      </c>
      <c r="AE38" s="580"/>
      <c r="AF38" s="573">
        <v>72</v>
      </c>
      <c r="AG38" s="580"/>
      <c r="AH38" s="640">
        <f t="shared" si="10"/>
        <v>126</v>
      </c>
      <c r="AI38" s="687"/>
      <c r="AJ38" s="786">
        <v>3</v>
      </c>
      <c r="AK38" s="792"/>
      <c r="AL38" s="784"/>
      <c r="AM38" s="793"/>
      <c r="AN38" s="784"/>
      <c r="AO38" s="793"/>
      <c r="AP38" s="784"/>
      <c r="AQ38" s="844"/>
      <c r="AR38" s="886">
        <f t="shared" si="11"/>
        <v>8</v>
      </c>
      <c r="AS38" s="887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I38" s="110"/>
      <c r="BJ38" s="110"/>
      <c r="BK38" s="110"/>
    </row>
    <row r="39" spans="5:63" s="29" customFormat="1" ht="27" customHeight="1">
      <c r="E39" s="318">
        <v>4</v>
      </c>
      <c r="F39" s="635" t="s">
        <v>273</v>
      </c>
      <c r="G39" s="636"/>
      <c r="H39" s="636"/>
      <c r="I39" s="636"/>
      <c r="J39" s="636"/>
      <c r="K39" s="636"/>
      <c r="L39" s="636"/>
      <c r="M39" s="636"/>
      <c r="N39" s="636"/>
      <c r="O39" s="636"/>
      <c r="P39" s="636"/>
      <c r="Q39" s="636"/>
      <c r="R39" s="637"/>
      <c r="S39" s="638">
        <v>3</v>
      </c>
      <c r="T39" s="638"/>
      <c r="U39" s="639"/>
      <c r="V39" s="628">
        <v>4</v>
      </c>
      <c r="W39" s="629"/>
      <c r="X39" s="577">
        <f t="shared" si="8"/>
        <v>120</v>
      </c>
      <c r="Y39" s="578"/>
      <c r="Z39" s="854">
        <f t="shared" si="9"/>
        <v>54</v>
      </c>
      <c r="AA39" s="855"/>
      <c r="AB39" s="573">
        <v>36</v>
      </c>
      <c r="AC39" s="580"/>
      <c r="AD39" s="573"/>
      <c r="AE39" s="580"/>
      <c r="AF39" s="573">
        <v>18</v>
      </c>
      <c r="AG39" s="581"/>
      <c r="AH39" s="850">
        <f t="shared" si="10"/>
        <v>66</v>
      </c>
      <c r="AI39" s="691"/>
      <c r="AJ39" s="786">
        <v>3</v>
      </c>
      <c r="AK39" s="792"/>
      <c r="AL39" s="784"/>
      <c r="AM39" s="793"/>
      <c r="AN39" s="784"/>
      <c r="AO39" s="793"/>
      <c r="AP39" s="784"/>
      <c r="AQ39" s="844"/>
      <c r="AR39" s="886">
        <f t="shared" si="11"/>
        <v>3</v>
      </c>
      <c r="AS39" s="887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I39" s="110"/>
      <c r="BJ39" s="110"/>
      <c r="BK39" s="110"/>
    </row>
    <row r="40" spans="5:63" s="29" customFormat="1" ht="28.5" customHeight="1">
      <c r="E40" s="318">
        <v>5</v>
      </c>
      <c r="F40" s="635" t="s">
        <v>217</v>
      </c>
      <c r="G40" s="636"/>
      <c r="H40" s="636"/>
      <c r="I40" s="636"/>
      <c r="J40" s="636"/>
      <c r="K40" s="636"/>
      <c r="L40" s="636"/>
      <c r="M40" s="636"/>
      <c r="N40" s="636"/>
      <c r="O40" s="636"/>
      <c r="P40" s="636"/>
      <c r="Q40" s="636"/>
      <c r="R40" s="637"/>
      <c r="S40" s="638">
        <v>3</v>
      </c>
      <c r="T40" s="638"/>
      <c r="U40" s="639"/>
      <c r="V40" s="628">
        <v>4</v>
      </c>
      <c r="W40" s="629"/>
      <c r="X40" s="577">
        <f t="shared" si="8"/>
        <v>120</v>
      </c>
      <c r="Y40" s="578"/>
      <c r="Z40" s="633">
        <f t="shared" si="9"/>
        <v>72</v>
      </c>
      <c r="AA40" s="693"/>
      <c r="AB40" s="573">
        <v>36</v>
      </c>
      <c r="AC40" s="580"/>
      <c r="AD40" s="573">
        <v>36</v>
      </c>
      <c r="AE40" s="580"/>
      <c r="AF40" s="573"/>
      <c r="AG40" s="581"/>
      <c r="AH40" s="640">
        <f t="shared" si="10"/>
        <v>48</v>
      </c>
      <c r="AI40" s="687"/>
      <c r="AJ40" s="801">
        <v>4</v>
      </c>
      <c r="AK40" s="793"/>
      <c r="AL40" s="800">
        <v>3</v>
      </c>
      <c r="AM40" s="792"/>
      <c r="AN40" s="784"/>
      <c r="AO40" s="793"/>
      <c r="AP40" s="784"/>
      <c r="AQ40" s="844"/>
      <c r="AR40" s="886">
        <f t="shared" si="11"/>
        <v>4</v>
      </c>
      <c r="AS40" s="887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I40" s="110"/>
      <c r="BJ40" s="110"/>
      <c r="BK40" s="110"/>
    </row>
    <row r="41" spans="5:63" s="29" customFormat="1" ht="40.5" customHeight="1">
      <c r="E41" s="318">
        <v>6</v>
      </c>
      <c r="F41" s="635" t="s">
        <v>156</v>
      </c>
      <c r="G41" s="636"/>
      <c r="H41" s="636"/>
      <c r="I41" s="636"/>
      <c r="J41" s="636"/>
      <c r="K41" s="636"/>
      <c r="L41" s="636"/>
      <c r="M41" s="636"/>
      <c r="N41" s="636"/>
      <c r="O41" s="636"/>
      <c r="P41" s="636"/>
      <c r="Q41" s="636"/>
      <c r="R41" s="637"/>
      <c r="S41" s="638">
        <v>4</v>
      </c>
      <c r="T41" s="638"/>
      <c r="U41" s="639"/>
      <c r="V41" s="628">
        <v>2</v>
      </c>
      <c r="W41" s="629"/>
      <c r="X41" s="577">
        <f>V41*30</f>
        <v>60</v>
      </c>
      <c r="Y41" s="578"/>
      <c r="Z41" s="579">
        <f>AB41+AD41+AF41</f>
        <v>36</v>
      </c>
      <c r="AA41" s="580"/>
      <c r="AB41" s="573">
        <v>18</v>
      </c>
      <c r="AC41" s="580"/>
      <c r="AD41" s="573">
        <v>18</v>
      </c>
      <c r="AE41" s="580"/>
      <c r="AF41" s="573"/>
      <c r="AG41" s="581"/>
      <c r="AH41" s="573">
        <f>X41-Z41</f>
        <v>24</v>
      </c>
      <c r="AI41" s="574"/>
      <c r="AJ41" s="801"/>
      <c r="AK41" s="793"/>
      <c r="AL41" s="800">
        <v>3</v>
      </c>
      <c r="AM41" s="792"/>
      <c r="AN41" s="800"/>
      <c r="AO41" s="792"/>
      <c r="AP41" s="784"/>
      <c r="AQ41" s="844"/>
      <c r="AR41" s="886">
        <f t="shared" si="11"/>
        <v>2</v>
      </c>
      <c r="AS41" s="887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I41" s="110"/>
      <c r="BJ41" s="110"/>
      <c r="BK41" s="110"/>
    </row>
    <row r="42" spans="5:49" s="29" customFormat="1" ht="37.5" customHeight="1">
      <c r="E42" s="318">
        <v>7</v>
      </c>
      <c r="F42" s="905" t="s">
        <v>218</v>
      </c>
      <c r="G42" s="622"/>
      <c r="H42" s="622"/>
      <c r="I42" s="622"/>
      <c r="J42" s="622"/>
      <c r="K42" s="622"/>
      <c r="L42" s="622"/>
      <c r="M42" s="622"/>
      <c r="N42" s="622"/>
      <c r="O42" s="622"/>
      <c r="P42" s="622"/>
      <c r="Q42" s="622"/>
      <c r="R42" s="906"/>
      <c r="S42" s="625">
        <v>3</v>
      </c>
      <c r="T42" s="884"/>
      <c r="U42" s="885"/>
      <c r="V42" s="907">
        <v>3.5</v>
      </c>
      <c r="W42" s="908"/>
      <c r="X42" s="907">
        <f t="shared" si="8"/>
        <v>105</v>
      </c>
      <c r="Y42" s="908"/>
      <c r="Z42" s="633">
        <f t="shared" si="9"/>
        <v>72</v>
      </c>
      <c r="AA42" s="693"/>
      <c r="AB42" s="573">
        <v>36</v>
      </c>
      <c r="AC42" s="580"/>
      <c r="AD42" s="573">
        <v>36</v>
      </c>
      <c r="AE42" s="580"/>
      <c r="AF42" s="573"/>
      <c r="AG42" s="580"/>
      <c r="AH42" s="640">
        <f t="shared" si="10"/>
        <v>33</v>
      </c>
      <c r="AI42" s="687"/>
      <c r="AJ42" s="801">
        <v>4</v>
      </c>
      <c r="AK42" s="793"/>
      <c r="AL42" s="800">
        <v>3</v>
      </c>
      <c r="AM42" s="792"/>
      <c r="AN42" s="784"/>
      <c r="AO42" s="793"/>
      <c r="AP42" s="784"/>
      <c r="AQ42" s="844"/>
      <c r="AR42" s="886">
        <f t="shared" si="11"/>
        <v>4</v>
      </c>
      <c r="AS42" s="887"/>
      <c r="AU42" s="110"/>
      <c r="AV42" s="110"/>
      <c r="AW42" s="110"/>
    </row>
    <row r="43" spans="5:49" s="29" customFormat="1" ht="37.5" customHeight="1" thickBot="1">
      <c r="E43" s="323">
        <v>8</v>
      </c>
      <c r="F43" s="611" t="s">
        <v>269</v>
      </c>
      <c r="G43" s="778"/>
      <c r="H43" s="778"/>
      <c r="I43" s="778"/>
      <c r="J43" s="778"/>
      <c r="K43" s="778"/>
      <c r="L43" s="778"/>
      <c r="M43" s="778"/>
      <c r="N43" s="778"/>
      <c r="O43" s="778"/>
      <c r="P43" s="778"/>
      <c r="Q43" s="778"/>
      <c r="R43" s="901"/>
      <c r="S43" s="672">
        <v>3</v>
      </c>
      <c r="T43" s="902"/>
      <c r="U43" s="903"/>
      <c r="V43" s="674">
        <v>1.5</v>
      </c>
      <c r="W43" s="675"/>
      <c r="X43" s="904">
        <f t="shared" si="8"/>
        <v>45</v>
      </c>
      <c r="Y43" s="675"/>
      <c r="Z43" s="633">
        <f>AB43+AD43+AF43</f>
        <v>36</v>
      </c>
      <c r="AA43" s="693"/>
      <c r="AB43" s="573"/>
      <c r="AC43" s="580"/>
      <c r="AD43" s="573">
        <v>36</v>
      </c>
      <c r="AE43" s="580"/>
      <c r="AF43" s="573"/>
      <c r="AG43" s="580"/>
      <c r="AH43" s="640">
        <f>X43-Z43</f>
        <v>9</v>
      </c>
      <c r="AI43" s="687"/>
      <c r="AJ43" s="786"/>
      <c r="AK43" s="792"/>
      <c r="AL43" s="800"/>
      <c r="AM43" s="792"/>
      <c r="AN43" s="784"/>
      <c r="AO43" s="793"/>
      <c r="AP43" s="784"/>
      <c r="AQ43" s="844"/>
      <c r="AR43" s="896">
        <f t="shared" si="11"/>
        <v>2</v>
      </c>
      <c r="AS43" s="875"/>
      <c r="AU43" s="110"/>
      <c r="AV43" s="110"/>
      <c r="AW43" s="110"/>
    </row>
    <row r="44" spans="5:49" s="11" customFormat="1" ht="30.75" customHeight="1" thickBot="1" thickTop="1">
      <c r="E44" s="181"/>
      <c r="F44" s="897" t="s">
        <v>206</v>
      </c>
      <c r="G44" s="898"/>
      <c r="H44" s="898"/>
      <c r="I44" s="898"/>
      <c r="J44" s="898"/>
      <c r="K44" s="898"/>
      <c r="L44" s="898"/>
      <c r="M44" s="898"/>
      <c r="N44" s="898"/>
      <c r="O44" s="898"/>
      <c r="P44" s="898"/>
      <c r="Q44" s="898"/>
      <c r="R44" s="898"/>
      <c r="S44" s="898"/>
      <c r="T44" s="898"/>
      <c r="U44" s="899"/>
      <c r="V44" s="878">
        <f>SUM(V36:V43)</f>
        <v>29.5</v>
      </c>
      <c r="W44" s="900"/>
      <c r="X44" s="847">
        <f t="shared" si="8"/>
        <v>885</v>
      </c>
      <c r="Y44" s="482"/>
      <c r="Z44" s="662">
        <f>SUM(Z36:Z43)</f>
        <v>522</v>
      </c>
      <c r="AA44" s="663"/>
      <c r="AB44" s="662">
        <f>SUM(AB36:AB43)</f>
        <v>198</v>
      </c>
      <c r="AC44" s="663"/>
      <c r="AD44" s="662">
        <f>SUM(AD36:AD43)</f>
        <v>234</v>
      </c>
      <c r="AE44" s="663"/>
      <c r="AF44" s="662">
        <f>SUM(AF36:AF43)</f>
        <v>90</v>
      </c>
      <c r="AG44" s="663"/>
      <c r="AH44" s="662">
        <f>SUM(AH36:AH43)</f>
        <v>363</v>
      </c>
      <c r="AI44" s="663"/>
      <c r="AJ44" s="662">
        <v>3</v>
      </c>
      <c r="AK44" s="663"/>
      <c r="AL44" s="664">
        <v>3</v>
      </c>
      <c r="AM44" s="663"/>
      <c r="AN44" s="664"/>
      <c r="AO44" s="663"/>
      <c r="AP44" s="664"/>
      <c r="AQ44" s="665"/>
      <c r="AR44" s="894">
        <f>SUM(AR36:AR43)</f>
        <v>29</v>
      </c>
      <c r="AS44" s="895"/>
      <c r="AU44" s="109"/>
      <c r="AV44" s="109"/>
      <c r="AW44" s="109"/>
    </row>
    <row r="45" ht="13.5" thickTop="1"/>
    <row r="46" spans="5:9" ht="12.75">
      <c r="E46" s="838" t="s">
        <v>219</v>
      </c>
      <c r="F46" s="839"/>
      <c r="G46" s="839"/>
      <c r="H46" s="839"/>
      <c r="I46" s="839"/>
    </row>
    <row r="47" spans="5:9" ht="12.75" customHeight="1">
      <c r="E47" s="839"/>
      <c r="F47" s="839"/>
      <c r="G47" s="839"/>
      <c r="H47" s="839"/>
      <c r="I47" s="839"/>
    </row>
    <row r="48" spans="5:9" ht="12.75" customHeight="1">
      <c r="E48" s="839"/>
      <c r="F48" s="839"/>
      <c r="G48" s="839"/>
      <c r="H48" s="839"/>
      <c r="I48" s="839"/>
    </row>
    <row r="49" ht="13.5" thickBot="1"/>
    <row r="50" spans="5:49" s="29" customFormat="1" ht="26.25" customHeight="1" thickTop="1">
      <c r="E50" s="182"/>
      <c r="F50" s="826"/>
      <c r="G50" s="827"/>
      <c r="H50" s="827"/>
      <c r="I50" s="827"/>
      <c r="J50" s="827"/>
      <c r="K50" s="827"/>
      <c r="L50" s="827"/>
      <c r="M50" s="827"/>
      <c r="N50" s="827"/>
      <c r="O50" s="827"/>
      <c r="P50" s="827"/>
      <c r="Q50" s="827"/>
      <c r="R50" s="893"/>
      <c r="S50" s="829"/>
      <c r="T50" s="829"/>
      <c r="U50" s="830"/>
      <c r="V50" s="831"/>
      <c r="W50" s="832"/>
      <c r="X50" s="833"/>
      <c r="Y50" s="832"/>
      <c r="Z50" s="644"/>
      <c r="AA50" s="645"/>
      <c r="AB50" s="631"/>
      <c r="AC50" s="645"/>
      <c r="AD50" s="631"/>
      <c r="AE50" s="645"/>
      <c r="AF50" s="631"/>
      <c r="AG50" s="825"/>
      <c r="AH50" s="631"/>
      <c r="AI50" s="632"/>
      <c r="AJ50" s="819"/>
      <c r="AK50" s="820"/>
      <c r="AL50" s="821"/>
      <c r="AM50" s="820"/>
      <c r="AN50" s="810"/>
      <c r="AO50" s="820"/>
      <c r="AP50" s="810"/>
      <c r="AQ50" s="811"/>
      <c r="AR50" s="812"/>
      <c r="AS50" s="813"/>
      <c r="AU50" s="110"/>
      <c r="AV50" s="110"/>
      <c r="AW50" s="110"/>
    </row>
    <row r="51" spans="5:49" s="29" customFormat="1" ht="29.25" customHeight="1">
      <c r="E51" s="286">
        <f aca="true" t="shared" si="12" ref="E51:E59">SUM(E50+1)</f>
        <v>1</v>
      </c>
      <c r="F51" s="814" t="s">
        <v>105</v>
      </c>
      <c r="G51" s="815"/>
      <c r="H51" s="815"/>
      <c r="I51" s="815"/>
      <c r="J51" s="815"/>
      <c r="K51" s="815"/>
      <c r="L51" s="815"/>
      <c r="M51" s="815"/>
      <c r="N51" s="815"/>
      <c r="O51" s="815"/>
      <c r="P51" s="815"/>
      <c r="Q51" s="815"/>
      <c r="R51" s="892"/>
      <c r="S51" s="783">
        <v>4</v>
      </c>
      <c r="T51" s="638"/>
      <c r="U51" s="639"/>
      <c r="V51" s="698">
        <v>1.5</v>
      </c>
      <c r="W51" s="578"/>
      <c r="X51" s="577">
        <f>V51*30</f>
        <v>45</v>
      </c>
      <c r="Y51" s="578"/>
      <c r="Z51" s="633">
        <f>AB51+AD51+AF51</f>
        <v>36</v>
      </c>
      <c r="AA51" s="693"/>
      <c r="AB51" s="640"/>
      <c r="AC51" s="693"/>
      <c r="AD51" s="640">
        <v>36</v>
      </c>
      <c r="AE51" s="693"/>
      <c r="AF51" s="640"/>
      <c r="AG51" s="641"/>
      <c r="AH51" s="640">
        <f>X51-Z51</f>
        <v>9</v>
      </c>
      <c r="AI51" s="687"/>
      <c r="AJ51" s="852"/>
      <c r="AK51" s="809"/>
      <c r="AL51" s="808">
        <v>4</v>
      </c>
      <c r="AM51" s="807"/>
      <c r="AN51" s="802"/>
      <c r="AO51" s="807"/>
      <c r="AP51" s="802"/>
      <c r="AQ51" s="851"/>
      <c r="AR51" s="886">
        <f>Z51/18</f>
        <v>2</v>
      </c>
      <c r="AS51" s="887"/>
      <c r="AU51" s="110"/>
      <c r="AV51" s="110"/>
      <c r="AW51" s="110"/>
    </row>
    <row r="52" spans="5:49" s="29" customFormat="1" ht="30" customHeight="1">
      <c r="E52" s="286">
        <f t="shared" si="12"/>
        <v>2</v>
      </c>
      <c r="F52" s="782" t="s">
        <v>220</v>
      </c>
      <c r="G52" s="636"/>
      <c r="H52" s="636"/>
      <c r="I52" s="636"/>
      <c r="J52" s="636"/>
      <c r="K52" s="636"/>
      <c r="L52" s="636"/>
      <c r="M52" s="636"/>
      <c r="N52" s="636"/>
      <c r="O52" s="636"/>
      <c r="P52" s="636"/>
      <c r="Q52" s="636"/>
      <c r="R52" s="636"/>
      <c r="S52" s="783">
        <v>4</v>
      </c>
      <c r="T52" s="638"/>
      <c r="U52" s="639"/>
      <c r="V52" s="628">
        <v>2</v>
      </c>
      <c r="W52" s="629"/>
      <c r="X52" s="577">
        <f aca="true" t="shared" si="13" ref="X52:X60">V52*30</f>
        <v>60</v>
      </c>
      <c r="Y52" s="578"/>
      <c r="Z52" s="633">
        <f>AB52+AD52+AF52</f>
        <v>36</v>
      </c>
      <c r="AA52" s="693"/>
      <c r="AB52" s="573">
        <v>18</v>
      </c>
      <c r="AC52" s="580"/>
      <c r="AD52" s="573">
        <v>18</v>
      </c>
      <c r="AE52" s="580"/>
      <c r="AF52" s="573"/>
      <c r="AG52" s="581"/>
      <c r="AH52" s="573">
        <f aca="true" t="shared" si="14" ref="AH52:AH59">X52-Z52</f>
        <v>24</v>
      </c>
      <c r="AI52" s="574"/>
      <c r="AJ52" s="786"/>
      <c r="AK52" s="792"/>
      <c r="AL52" s="800">
        <v>4</v>
      </c>
      <c r="AM52" s="792"/>
      <c r="AN52" s="784"/>
      <c r="AO52" s="793"/>
      <c r="AP52" s="784"/>
      <c r="AQ52" s="844"/>
      <c r="AR52" s="886">
        <f aca="true" t="shared" si="15" ref="AR52:AR60">Z52/18</f>
        <v>2</v>
      </c>
      <c r="AS52" s="887"/>
      <c r="AU52" s="110"/>
      <c r="AV52" s="110"/>
      <c r="AW52" s="110"/>
    </row>
    <row r="53" spans="5:49" s="29" customFormat="1" ht="30" customHeight="1">
      <c r="E53" s="286">
        <v>3</v>
      </c>
      <c r="F53" s="782" t="s">
        <v>221</v>
      </c>
      <c r="G53" s="635"/>
      <c r="H53" s="635"/>
      <c r="I53" s="635"/>
      <c r="J53" s="635"/>
      <c r="K53" s="635"/>
      <c r="L53" s="635"/>
      <c r="M53" s="635"/>
      <c r="N53" s="635"/>
      <c r="O53" s="635"/>
      <c r="P53" s="635"/>
      <c r="Q53" s="635"/>
      <c r="R53" s="891"/>
      <c r="S53" s="638">
        <v>4</v>
      </c>
      <c r="T53" s="638"/>
      <c r="U53" s="183"/>
      <c r="V53" s="628">
        <v>2</v>
      </c>
      <c r="W53" s="629"/>
      <c r="X53" s="577">
        <f>V53*30</f>
        <v>60</v>
      </c>
      <c r="Y53" s="578"/>
      <c r="Z53" s="579">
        <v>36</v>
      </c>
      <c r="AA53" s="580"/>
      <c r="AB53" s="573">
        <v>18</v>
      </c>
      <c r="AC53" s="580"/>
      <c r="AD53" s="573">
        <v>18</v>
      </c>
      <c r="AE53" s="580"/>
      <c r="AF53" s="162"/>
      <c r="AG53" s="184"/>
      <c r="AH53" s="573">
        <f>X53-Z53</f>
        <v>24</v>
      </c>
      <c r="AI53" s="574"/>
      <c r="AJ53" s="786"/>
      <c r="AK53" s="792"/>
      <c r="AL53" s="800">
        <v>4</v>
      </c>
      <c r="AM53" s="792"/>
      <c r="AN53" s="371"/>
      <c r="AO53" s="372"/>
      <c r="AP53" s="371"/>
      <c r="AQ53" s="373"/>
      <c r="AR53" s="886">
        <f t="shared" si="15"/>
        <v>2</v>
      </c>
      <c r="AS53" s="887"/>
      <c r="AU53" s="110"/>
      <c r="AV53" s="110"/>
      <c r="AW53" s="110"/>
    </row>
    <row r="54" spans="5:63" s="29" customFormat="1" ht="28.5" customHeight="1">
      <c r="E54" s="286">
        <f>SUM(E52+1)</f>
        <v>3</v>
      </c>
      <c r="F54" s="782" t="s">
        <v>222</v>
      </c>
      <c r="G54" s="636"/>
      <c r="H54" s="636"/>
      <c r="I54" s="636"/>
      <c r="J54" s="636"/>
      <c r="K54" s="636"/>
      <c r="L54" s="636"/>
      <c r="M54" s="636"/>
      <c r="N54" s="636"/>
      <c r="O54" s="636"/>
      <c r="P54" s="636"/>
      <c r="Q54" s="636"/>
      <c r="R54" s="637"/>
      <c r="S54" s="638">
        <v>4</v>
      </c>
      <c r="T54" s="638"/>
      <c r="U54" s="639"/>
      <c r="V54" s="628">
        <v>9</v>
      </c>
      <c r="W54" s="629"/>
      <c r="X54" s="577">
        <f t="shared" si="13"/>
        <v>270</v>
      </c>
      <c r="Y54" s="578"/>
      <c r="Z54" s="633">
        <v>144</v>
      </c>
      <c r="AA54" s="693"/>
      <c r="AB54" s="573">
        <v>36</v>
      </c>
      <c r="AC54" s="580"/>
      <c r="AD54" s="573">
        <v>36</v>
      </c>
      <c r="AE54" s="580"/>
      <c r="AF54" s="573">
        <v>72</v>
      </c>
      <c r="AG54" s="581"/>
      <c r="AH54" s="640">
        <f t="shared" si="14"/>
        <v>126</v>
      </c>
      <c r="AI54" s="687"/>
      <c r="AJ54" s="786">
        <v>4</v>
      </c>
      <c r="AK54" s="792"/>
      <c r="AL54" s="784"/>
      <c r="AM54" s="793"/>
      <c r="AN54" s="784"/>
      <c r="AO54" s="793"/>
      <c r="AP54" s="784"/>
      <c r="AQ54" s="844"/>
      <c r="AR54" s="886">
        <f t="shared" si="15"/>
        <v>8</v>
      </c>
      <c r="AS54" s="887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I54" s="110"/>
      <c r="BJ54" s="110"/>
      <c r="BK54" s="110"/>
    </row>
    <row r="55" spans="5:63" s="29" customFormat="1" ht="29.25" customHeight="1">
      <c r="E55" s="286">
        <f t="shared" si="12"/>
        <v>4</v>
      </c>
      <c r="F55" s="782" t="s">
        <v>223</v>
      </c>
      <c r="G55" s="636"/>
      <c r="H55" s="636"/>
      <c r="I55" s="636"/>
      <c r="J55" s="636"/>
      <c r="K55" s="636"/>
      <c r="L55" s="636"/>
      <c r="M55" s="636"/>
      <c r="N55" s="636"/>
      <c r="O55" s="636"/>
      <c r="P55" s="636"/>
      <c r="Q55" s="636"/>
      <c r="R55" s="636"/>
      <c r="S55" s="783">
        <v>4</v>
      </c>
      <c r="T55" s="638"/>
      <c r="U55" s="639"/>
      <c r="V55" s="628">
        <v>3</v>
      </c>
      <c r="W55" s="629"/>
      <c r="X55" s="577">
        <f t="shared" si="13"/>
        <v>90</v>
      </c>
      <c r="Y55" s="578"/>
      <c r="Z55" s="633">
        <f aca="true" t="shared" si="16" ref="Z55:Z60">AB55+AD55+AF55</f>
        <v>54</v>
      </c>
      <c r="AA55" s="693"/>
      <c r="AB55" s="573">
        <v>18</v>
      </c>
      <c r="AC55" s="580"/>
      <c r="AD55" s="573">
        <v>36</v>
      </c>
      <c r="AE55" s="580"/>
      <c r="AF55" s="573"/>
      <c r="AG55" s="581"/>
      <c r="AH55" s="640">
        <f t="shared" si="14"/>
        <v>36</v>
      </c>
      <c r="AI55" s="687"/>
      <c r="AJ55" s="786">
        <v>4</v>
      </c>
      <c r="AK55" s="792"/>
      <c r="AL55" s="784">
        <v>3</v>
      </c>
      <c r="AM55" s="793"/>
      <c r="AN55" s="784"/>
      <c r="AO55" s="793"/>
      <c r="AP55" s="784"/>
      <c r="AQ55" s="844"/>
      <c r="AR55" s="886">
        <f t="shared" si="15"/>
        <v>3</v>
      </c>
      <c r="AS55" s="887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I55" s="110"/>
      <c r="BJ55" s="110"/>
      <c r="BK55" s="110"/>
    </row>
    <row r="56" spans="5:63" s="29" customFormat="1" ht="33" customHeight="1">
      <c r="E56" s="286">
        <f t="shared" si="12"/>
        <v>5</v>
      </c>
      <c r="F56" s="782" t="s">
        <v>224</v>
      </c>
      <c r="G56" s="635"/>
      <c r="H56" s="635"/>
      <c r="I56" s="635"/>
      <c r="J56" s="635"/>
      <c r="K56" s="635"/>
      <c r="L56" s="635"/>
      <c r="M56" s="635"/>
      <c r="N56" s="635"/>
      <c r="O56" s="635"/>
      <c r="P56" s="635"/>
      <c r="Q56" s="635"/>
      <c r="R56" s="635"/>
      <c r="S56" s="783">
        <v>4</v>
      </c>
      <c r="T56" s="690"/>
      <c r="U56" s="691"/>
      <c r="V56" s="628">
        <v>3</v>
      </c>
      <c r="W56" s="629"/>
      <c r="X56" s="577">
        <f t="shared" si="13"/>
        <v>90</v>
      </c>
      <c r="Y56" s="578"/>
      <c r="Z56" s="579">
        <f t="shared" si="16"/>
        <v>36</v>
      </c>
      <c r="AA56" s="580"/>
      <c r="AB56" s="573">
        <v>18</v>
      </c>
      <c r="AC56" s="580"/>
      <c r="AD56" s="573">
        <v>18</v>
      </c>
      <c r="AE56" s="580"/>
      <c r="AF56" s="573"/>
      <c r="AG56" s="580"/>
      <c r="AH56" s="573">
        <f t="shared" si="14"/>
        <v>54</v>
      </c>
      <c r="AI56" s="574"/>
      <c r="AJ56" s="786">
        <v>4</v>
      </c>
      <c r="AK56" s="792"/>
      <c r="AL56" s="784">
        <v>3</v>
      </c>
      <c r="AM56" s="793"/>
      <c r="AN56" s="784"/>
      <c r="AO56" s="793"/>
      <c r="AP56" s="784"/>
      <c r="AQ56" s="844"/>
      <c r="AR56" s="886">
        <f t="shared" si="15"/>
        <v>2</v>
      </c>
      <c r="AS56" s="887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I56" s="110"/>
      <c r="BJ56" s="110"/>
      <c r="BK56" s="110"/>
    </row>
    <row r="57" spans="5:63" s="29" customFormat="1" ht="33" customHeight="1">
      <c r="E57" s="222">
        <f t="shared" si="12"/>
        <v>6</v>
      </c>
      <c r="F57" s="782" t="s">
        <v>225</v>
      </c>
      <c r="G57" s="636"/>
      <c r="H57" s="636"/>
      <c r="I57" s="636"/>
      <c r="J57" s="636"/>
      <c r="K57" s="636"/>
      <c r="L57" s="636"/>
      <c r="M57" s="636"/>
      <c r="N57" s="636"/>
      <c r="O57" s="636"/>
      <c r="P57" s="636"/>
      <c r="Q57" s="636"/>
      <c r="R57" s="637"/>
      <c r="S57" s="638">
        <v>4</v>
      </c>
      <c r="T57" s="690"/>
      <c r="U57" s="691"/>
      <c r="V57" s="628">
        <v>2</v>
      </c>
      <c r="W57" s="890"/>
      <c r="X57" s="577">
        <f t="shared" si="13"/>
        <v>60</v>
      </c>
      <c r="Y57" s="578"/>
      <c r="Z57" s="633">
        <f t="shared" si="16"/>
        <v>36</v>
      </c>
      <c r="AA57" s="693"/>
      <c r="AB57" s="573">
        <v>36</v>
      </c>
      <c r="AC57" s="694"/>
      <c r="AD57" s="573"/>
      <c r="AE57" s="694"/>
      <c r="AF57" s="573"/>
      <c r="AG57" s="694"/>
      <c r="AH57" s="640">
        <f t="shared" si="14"/>
        <v>24</v>
      </c>
      <c r="AI57" s="687"/>
      <c r="AJ57" s="801"/>
      <c r="AK57" s="888"/>
      <c r="AL57" s="800">
        <v>4</v>
      </c>
      <c r="AM57" s="889"/>
      <c r="AN57" s="784"/>
      <c r="AO57" s="793"/>
      <c r="AP57" s="784"/>
      <c r="AQ57" s="844"/>
      <c r="AR57" s="886">
        <f t="shared" si="15"/>
        <v>2</v>
      </c>
      <c r="AS57" s="887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I57" s="110"/>
      <c r="BJ57" s="110"/>
      <c r="BK57" s="110"/>
    </row>
    <row r="58" spans="5:63" s="29" customFormat="1" ht="31.5" customHeight="1">
      <c r="E58" s="222">
        <f t="shared" si="12"/>
        <v>7</v>
      </c>
      <c r="F58" s="782" t="s">
        <v>158</v>
      </c>
      <c r="G58" s="636"/>
      <c r="H58" s="636"/>
      <c r="I58" s="636"/>
      <c r="J58" s="636"/>
      <c r="K58" s="636"/>
      <c r="L58" s="636"/>
      <c r="M58" s="636"/>
      <c r="N58" s="636"/>
      <c r="O58" s="636"/>
      <c r="P58" s="636"/>
      <c r="Q58" s="636"/>
      <c r="R58" s="637"/>
      <c r="S58" s="638">
        <v>4</v>
      </c>
      <c r="T58" s="638"/>
      <c r="U58" s="639"/>
      <c r="V58" s="628">
        <v>3</v>
      </c>
      <c r="W58" s="629"/>
      <c r="X58" s="577">
        <f t="shared" si="13"/>
        <v>90</v>
      </c>
      <c r="Y58" s="578"/>
      <c r="Z58" s="579">
        <f t="shared" si="16"/>
        <v>54</v>
      </c>
      <c r="AA58" s="580"/>
      <c r="AB58" s="573">
        <v>18</v>
      </c>
      <c r="AC58" s="580"/>
      <c r="AD58" s="573">
        <v>36</v>
      </c>
      <c r="AE58" s="580"/>
      <c r="AF58" s="573"/>
      <c r="AG58" s="581"/>
      <c r="AH58" s="573">
        <f>X58-Z58</f>
        <v>36</v>
      </c>
      <c r="AI58" s="574"/>
      <c r="AJ58" s="801"/>
      <c r="AK58" s="793"/>
      <c r="AL58" s="800">
        <v>4</v>
      </c>
      <c r="AM58" s="792"/>
      <c r="AN58" s="800" t="s">
        <v>226</v>
      </c>
      <c r="AO58" s="792"/>
      <c r="AP58" s="784"/>
      <c r="AQ58" s="844"/>
      <c r="AR58" s="886">
        <f t="shared" si="15"/>
        <v>3</v>
      </c>
      <c r="AS58" s="887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I58" s="110"/>
      <c r="BJ58" s="110"/>
      <c r="BK58" s="110"/>
    </row>
    <row r="59" spans="5:63" s="29" customFormat="1" ht="48" customHeight="1">
      <c r="E59" s="222">
        <f t="shared" si="12"/>
        <v>8</v>
      </c>
      <c r="F59" s="882" t="s">
        <v>227</v>
      </c>
      <c r="G59" s="623"/>
      <c r="H59" s="623"/>
      <c r="I59" s="623"/>
      <c r="J59" s="623"/>
      <c r="K59" s="623"/>
      <c r="L59" s="623"/>
      <c r="M59" s="623"/>
      <c r="N59" s="623"/>
      <c r="O59" s="623"/>
      <c r="P59" s="623"/>
      <c r="Q59" s="623"/>
      <c r="R59" s="624"/>
      <c r="S59" s="625">
        <v>4</v>
      </c>
      <c r="T59" s="625"/>
      <c r="U59" s="626"/>
      <c r="V59" s="619">
        <v>3</v>
      </c>
      <c r="W59" s="627"/>
      <c r="X59" s="577">
        <f t="shared" si="13"/>
        <v>90</v>
      </c>
      <c r="Y59" s="578"/>
      <c r="Z59" s="579">
        <f t="shared" si="16"/>
        <v>54</v>
      </c>
      <c r="AA59" s="580"/>
      <c r="AB59" s="573">
        <v>18</v>
      </c>
      <c r="AC59" s="580"/>
      <c r="AD59" s="573"/>
      <c r="AE59" s="580"/>
      <c r="AF59" s="573">
        <v>36</v>
      </c>
      <c r="AG59" s="581"/>
      <c r="AH59" s="573">
        <f t="shared" si="14"/>
        <v>36</v>
      </c>
      <c r="AI59" s="574"/>
      <c r="AJ59" s="801"/>
      <c r="AK59" s="793"/>
      <c r="AL59" s="800">
        <v>4</v>
      </c>
      <c r="AM59" s="792"/>
      <c r="AN59" s="800" t="s">
        <v>226</v>
      </c>
      <c r="AO59" s="792"/>
      <c r="AP59" s="784"/>
      <c r="AQ59" s="844"/>
      <c r="AR59" s="880">
        <f t="shared" si="15"/>
        <v>3</v>
      </c>
      <c r="AS59" s="881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I59" s="110"/>
      <c r="BJ59" s="110"/>
      <c r="BK59" s="110"/>
    </row>
    <row r="60" spans="5:63" s="29" customFormat="1" ht="48" customHeight="1" thickBot="1">
      <c r="E60" s="285">
        <v>9</v>
      </c>
      <c r="F60" s="882" t="s">
        <v>269</v>
      </c>
      <c r="G60" s="623"/>
      <c r="H60" s="623"/>
      <c r="I60" s="623"/>
      <c r="J60" s="623"/>
      <c r="K60" s="623"/>
      <c r="L60" s="623"/>
      <c r="M60" s="623"/>
      <c r="N60" s="623"/>
      <c r="O60" s="623"/>
      <c r="P60" s="623"/>
      <c r="Q60" s="623"/>
      <c r="R60" s="883"/>
      <c r="S60" s="625">
        <v>4</v>
      </c>
      <c r="T60" s="884"/>
      <c r="U60" s="885"/>
      <c r="V60" s="616">
        <v>1</v>
      </c>
      <c r="W60" s="617"/>
      <c r="X60" s="577">
        <f t="shared" si="13"/>
        <v>30</v>
      </c>
      <c r="Y60" s="578"/>
      <c r="Z60" s="633">
        <f t="shared" si="16"/>
        <v>36</v>
      </c>
      <c r="AA60" s="693"/>
      <c r="AB60" s="573"/>
      <c r="AC60" s="580"/>
      <c r="AD60" s="573">
        <v>36</v>
      </c>
      <c r="AE60" s="580"/>
      <c r="AF60" s="573"/>
      <c r="AG60" s="580"/>
      <c r="AH60" s="640">
        <f>X60-Z60</f>
        <v>-6</v>
      </c>
      <c r="AI60" s="687"/>
      <c r="AJ60" s="786"/>
      <c r="AK60" s="792"/>
      <c r="AL60" s="800">
        <v>4</v>
      </c>
      <c r="AM60" s="792"/>
      <c r="AN60" s="784"/>
      <c r="AO60" s="793"/>
      <c r="AP60" s="784"/>
      <c r="AQ60" s="844"/>
      <c r="AR60" s="874">
        <f t="shared" si="15"/>
        <v>2</v>
      </c>
      <c r="AS60" s="875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I60" s="110"/>
      <c r="BJ60" s="110"/>
      <c r="BK60" s="110"/>
    </row>
    <row r="61" spans="5:49" s="11" customFormat="1" ht="27.75" customHeight="1" thickBot="1" thickTop="1">
      <c r="E61" s="181"/>
      <c r="F61" s="488" t="s">
        <v>206</v>
      </c>
      <c r="G61" s="876"/>
      <c r="H61" s="876"/>
      <c r="I61" s="876"/>
      <c r="J61" s="876"/>
      <c r="K61" s="876"/>
      <c r="L61" s="876"/>
      <c r="M61" s="876"/>
      <c r="N61" s="876"/>
      <c r="O61" s="876"/>
      <c r="P61" s="876"/>
      <c r="Q61" s="876"/>
      <c r="R61" s="876"/>
      <c r="S61" s="876"/>
      <c r="T61" s="876"/>
      <c r="U61" s="877"/>
      <c r="V61" s="878">
        <f>SUM(V50:V60)</f>
        <v>29.5</v>
      </c>
      <c r="W61" s="879"/>
      <c r="X61" s="499">
        <f>SUM(X50:X59)</f>
        <v>855</v>
      </c>
      <c r="Y61" s="500"/>
      <c r="Z61" s="662">
        <f>SUM(Z50:Z59)</f>
        <v>486</v>
      </c>
      <c r="AA61" s="663"/>
      <c r="AB61" s="662">
        <f>SUM(AB50:AB59)</f>
        <v>180</v>
      </c>
      <c r="AC61" s="663"/>
      <c r="AD61" s="662">
        <f>SUM(AD50:AD59)</f>
        <v>198</v>
      </c>
      <c r="AE61" s="663"/>
      <c r="AF61" s="662">
        <f>SUM(AF50:AF59)</f>
        <v>108</v>
      </c>
      <c r="AG61" s="663"/>
      <c r="AH61" s="662">
        <f>SUM(AH50:AH59)</f>
        <v>369</v>
      </c>
      <c r="AI61" s="663"/>
      <c r="AJ61" s="662">
        <v>3</v>
      </c>
      <c r="AK61" s="663"/>
      <c r="AL61" s="664">
        <v>7</v>
      </c>
      <c r="AM61" s="663"/>
      <c r="AN61" s="664"/>
      <c r="AO61" s="663"/>
      <c r="AP61" s="664"/>
      <c r="AQ61" s="665"/>
      <c r="AR61" s="649">
        <f>SUM(AR50:AR60)</f>
        <v>29</v>
      </c>
      <c r="AS61" s="650"/>
      <c r="AU61" s="109"/>
      <c r="AV61" s="109"/>
      <c r="AW61" s="109"/>
    </row>
    <row r="62" ht="24" thickTop="1">
      <c r="AF62" s="185"/>
    </row>
    <row r="64" spans="1:9" ht="12.75" customHeight="1">
      <c r="A64" s="838" t="s">
        <v>228</v>
      </c>
      <c r="B64" s="839"/>
      <c r="C64" s="839"/>
      <c r="D64" s="839"/>
      <c r="E64" s="839"/>
      <c r="F64" s="839"/>
      <c r="G64" s="839"/>
      <c r="H64" s="839"/>
      <c r="I64" s="839"/>
    </row>
    <row r="65" spans="1:9" ht="12.75" customHeight="1">
      <c r="A65" s="839"/>
      <c r="B65" s="839"/>
      <c r="C65" s="839"/>
      <c r="D65" s="839"/>
      <c r="E65" s="839"/>
      <c r="F65" s="839"/>
      <c r="G65" s="839"/>
      <c r="H65" s="839"/>
      <c r="I65" s="839"/>
    </row>
    <row r="66" spans="1:9" ht="13.5" thickBot="1">
      <c r="A66" s="839"/>
      <c r="B66" s="839"/>
      <c r="C66" s="839"/>
      <c r="D66" s="839"/>
      <c r="E66" s="839"/>
      <c r="F66" s="839"/>
      <c r="G66" s="839"/>
      <c r="H66" s="839"/>
      <c r="I66" s="839"/>
    </row>
    <row r="67" spans="5:45" ht="152.25" thickBot="1" thickTop="1">
      <c r="E67" s="175" t="s">
        <v>187</v>
      </c>
      <c r="F67" s="863" t="s">
        <v>188</v>
      </c>
      <c r="G67" s="864"/>
      <c r="H67" s="864"/>
      <c r="I67" s="864"/>
      <c r="J67" s="864"/>
      <c r="K67" s="864"/>
      <c r="L67" s="864"/>
      <c r="M67" s="864"/>
      <c r="N67" s="864"/>
      <c r="O67" s="864"/>
      <c r="P67" s="864"/>
      <c r="Q67" s="864"/>
      <c r="R67" s="864"/>
      <c r="S67" s="865" t="s">
        <v>189</v>
      </c>
      <c r="T67" s="866"/>
      <c r="U67" s="176"/>
      <c r="V67" s="856" t="s">
        <v>190</v>
      </c>
      <c r="W67" s="857"/>
      <c r="X67" s="867" t="s">
        <v>191</v>
      </c>
      <c r="Y67" s="868"/>
      <c r="Z67" s="856" t="s">
        <v>192</v>
      </c>
      <c r="AA67" s="869"/>
      <c r="AB67" s="870" t="s">
        <v>193</v>
      </c>
      <c r="AC67" s="871"/>
      <c r="AD67" s="870" t="s">
        <v>194</v>
      </c>
      <c r="AE67" s="872"/>
      <c r="AF67" s="177" t="s">
        <v>96</v>
      </c>
      <c r="AG67" s="178"/>
      <c r="AH67" s="873" t="s">
        <v>195</v>
      </c>
      <c r="AI67" s="860"/>
      <c r="AJ67" s="856" t="s">
        <v>86</v>
      </c>
      <c r="AK67" s="857"/>
      <c r="AL67" s="858" t="s">
        <v>87</v>
      </c>
      <c r="AM67" s="859"/>
      <c r="AN67" s="179" t="s">
        <v>196</v>
      </c>
      <c r="AO67" s="179"/>
      <c r="AP67" s="179" t="s">
        <v>197</v>
      </c>
      <c r="AQ67" s="180"/>
      <c r="AR67" s="858" t="s">
        <v>198</v>
      </c>
      <c r="AS67" s="860"/>
    </row>
    <row r="68" spans="5:49" s="29" customFormat="1" ht="51" customHeight="1" thickTop="1">
      <c r="E68" s="182"/>
      <c r="F68" s="826"/>
      <c r="G68" s="827"/>
      <c r="H68" s="827"/>
      <c r="I68" s="827"/>
      <c r="J68" s="827"/>
      <c r="K68" s="827"/>
      <c r="L68" s="827"/>
      <c r="M68" s="827"/>
      <c r="N68" s="827"/>
      <c r="O68" s="827"/>
      <c r="P68" s="827"/>
      <c r="Q68" s="827"/>
      <c r="R68" s="827"/>
      <c r="S68" s="828"/>
      <c r="T68" s="829"/>
      <c r="U68" s="830"/>
      <c r="V68" s="861"/>
      <c r="W68" s="862"/>
      <c r="X68" s="833"/>
      <c r="Y68" s="832"/>
      <c r="Z68" s="644"/>
      <c r="AA68" s="645"/>
      <c r="AB68" s="631"/>
      <c r="AC68" s="645"/>
      <c r="AD68" s="631"/>
      <c r="AE68" s="645"/>
      <c r="AF68" s="631"/>
      <c r="AG68" s="825"/>
      <c r="AH68" s="631"/>
      <c r="AI68" s="632"/>
      <c r="AJ68" s="819"/>
      <c r="AK68" s="820"/>
      <c r="AL68" s="821"/>
      <c r="AM68" s="822"/>
      <c r="AN68" s="810"/>
      <c r="AO68" s="820"/>
      <c r="AP68" s="810"/>
      <c r="AQ68" s="811"/>
      <c r="AR68" s="812"/>
      <c r="AS68" s="813"/>
      <c r="AU68" s="110"/>
      <c r="AV68" s="110"/>
      <c r="AW68" s="110"/>
    </row>
    <row r="69" spans="5:49" s="29" customFormat="1" ht="38.25" customHeight="1">
      <c r="E69" s="222">
        <f>SUM(E68+1)</f>
        <v>1</v>
      </c>
      <c r="F69" s="814" t="s">
        <v>229</v>
      </c>
      <c r="G69" s="815"/>
      <c r="H69" s="815"/>
      <c r="I69" s="815"/>
      <c r="J69" s="815"/>
      <c r="K69" s="815"/>
      <c r="L69" s="815"/>
      <c r="M69" s="815"/>
      <c r="N69" s="815"/>
      <c r="O69" s="815"/>
      <c r="P69" s="815"/>
      <c r="Q69" s="815"/>
      <c r="R69" s="815"/>
      <c r="S69" s="783">
        <v>5</v>
      </c>
      <c r="T69" s="638"/>
      <c r="U69" s="639"/>
      <c r="V69" s="698">
        <v>1.5</v>
      </c>
      <c r="W69" s="578"/>
      <c r="X69" s="577">
        <f>V69*30</f>
        <v>45</v>
      </c>
      <c r="Y69" s="578"/>
      <c r="Z69" s="633">
        <f>AB69+AD69+AF69</f>
        <v>36</v>
      </c>
      <c r="AA69" s="693"/>
      <c r="AB69" s="640"/>
      <c r="AC69" s="693"/>
      <c r="AD69" s="640">
        <v>36</v>
      </c>
      <c r="AE69" s="693"/>
      <c r="AF69" s="640"/>
      <c r="AG69" s="641"/>
      <c r="AH69" s="640">
        <f>X69-Z69</f>
        <v>9</v>
      </c>
      <c r="AI69" s="687"/>
      <c r="AJ69" s="806"/>
      <c r="AK69" s="807"/>
      <c r="AL69" s="802"/>
      <c r="AM69" s="807"/>
      <c r="AN69" s="802"/>
      <c r="AO69" s="807"/>
      <c r="AP69" s="802"/>
      <c r="AQ69" s="851"/>
      <c r="AR69" s="852">
        <v>2</v>
      </c>
      <c r="AS69" s="853"/>
      <c r="AU69" s="110"/>
      <c r="AV69" s="110"/>
      <c r="AW69" s="110"/>
    </row>
    <row r="70" spans="5:49" s="29" customFormat="1" ht="42" customHeight="1">
      <c r="E70" s="222">
        <v>8</v>
      </c>
      <c r="F70" s="782" t="s">
        <v>242</v>
      </c>
      <c r="G70" s="636"/>
      <c r="H70" s="636"/>
      <c r="I70" s="636"/>
      <c r="J70" s="636"/>
      <c r="K70" s="636"/>
      <c r="L70" s="636"/>
      <c r="M70" s="636"/>
      <c r="N70" s="636"/>
      <c r="O70" s="636"/>
      <c r="P70" s="636"/>
      <c r="Q70" s="636"/>
      <c r="R70" s="636"/>
      <c r="S70" s="783">
        <v>6</v>
      </c>
      <c r="T70" s="638"/>
      <c r="U70" s="639"/>
      <c r="V70" s="628">
        <v>3.5</v>
      </c>
      <c r="W70" s="629"/>
      <c r="X70" s="577">
        <f>V70*30</f>
        <v>105</v>
      </c>
      <c r="Y70" s="578"/>
      <c r="Z70" s="854">
        <f>AB70+AD70+AF70</f>
        <v>72</v>
      </c>
      <c r="AA70" s="855"/>
      <c r="AB70" s="573">
        <v>36</v>
      </c>
      <c r="AC70" s="580"/>
      <c r="AD70" s="573"/>
      <c r="AE70" s="580"/>
      <c r="AF70" s="573">
        <v>36</v>
      </c>
      <c r="AG70" s="581"/>
      <c r="AH70" s="850">
        <f>X70-Z70</f>
        <v>33</v>
      </c>
      <c r="AI70" s="691"/>
      <c r="AJ70" s="801"/>
      <c r="AK70" s="793"/>
      <c r="AL70" s="800">
        <v>5</v>
      </c>
      <c r="AM70" s="792"/>
      <c r="AN70" s="800" t="s">
        <v>226</v>
      </c>
      <c r="AO70" s="792"/>
      <c r="AP70" s="784"/>
      <c r="AQ70" s="791"/>
      <c r="AR70" s="786">
        <f>Z70/18</f>
        <v>4</v>
      </c>
      <c r="AS70" s="787"/>
      <c r="AU70" s="110"/>
      <c r="AV70" s="110"/>
      <c r="AW70" s="110"/>
    </row>
    <row r="71" spans="5:63" s="29" customFormat="1" ht="34.5" customHeight="1">
      <c r="E71" s="222">
        <v>4</v>
      </c>
      <c r="F71" s="814" t="s">
        <v>230</v>
      </c>
      <c r="G71" s="815"/>
      <c r="H71" s="815"/>
      <c r="I71" s="815"/>
      <c r="J71" s="815"/>
      <c r="K71" s="815"/>
      <c r="L71" s="815"/>
      <c r="M71" s="815"/>
      <c r="N71" s="815"/>
      <c r="O71" s="815"/>
      <c r="P71" s="815"/>
      <c r="Q71" s="815"/>
      <c r="R71" s="815"/>
      <c r="S71" s="783">
        <v>5</v>
      </c>
      <c r="T71" s="638"/>
      <c r="U71" s="639"/>
      <c r="V71" s="628">
        <v>8.5</v>
      </c>
      <c r="W71" s="629"/>
      <c r="X71" s="577">
        <f aca="true" t="shared" si="17" ref="X71:X77">V71*30</f>
        <v>255</v>
      </c>
      <c r="Y71" s="578"/>
      <c r="Z71" s="633">
        <f aca="true" t="shared" si="18" ref="Z71:Z76">AB71+AD71+AF71</f>
        <v>144</v>
      </c>
      <c r="AA71" s="693"/>
      <c r="AB71" s="573">
        <v>36</v>
      </c>
      <c r="AC71" s="580"/>
      <c r="AD71" s="573">
        <v>36</v>
      </c>
      <c r="AE71" s="580"/>
      <c r="AF71" s="573">
        <v>72</v>
      </c>
      <c r="AG71" s="581"/>
      <c r="AH71" s="640">
        <f aca="true" t="shared" si="19" ref="AH71:AH76">X71-Z71</f>
        <v>111</v>
      </c>
      <c r="AI71" s="687"/>
      <c r="AJ71" s="786">
        <v>5</v>
      </c>
      <c r="AK71" s="792"/>
      <c r="AL71" s="800"/>
      <c r="AM71" s="792"/>
      <c r="AN71" s="784"/>
      <c r="AO71" s="793"/>
      <c r="AP71" s="784"/>
      <c r="AQ71" s="844"/>
      <c r="AR71" s="786">
        <v>8</v>
      </c>
      <c r="AS71" s="787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I71" s="110"/>
      <c r="BJ71" s="110"/>
      <c r="BK71" s="110"/>
    </row>
    <row r="72" spans="5:63" s="29" customFormat="1" ht="39" customHeight="1">
      <c r="E72" s="222">
        <v>5</v>
      </c>
      <c r="F72" s="782" t="s">
        <v>231</v>
      </c>
      <c r="G72" s="636"/>
      <c r="H72" s="636"/>
      <c r="I72" s="636"/>
      <c r="J72" s="636"/>
      <c r="K72" s="636"/>
      <c r="L72" s="636"/>
      <c r="M72" s="636"/>
      <c r="N72" s="636"/>
      <c r="O72" s="636"/>
      <c r="P72" s="636"/>
      <c r="Q72" s="636"/>
      <c r="R72" s="636"/>
      <c r="S72" s="783">
        <v>5</v>
      </c>
      <c r="T72" s="638"/>
      <c r="U72" s="639"/>
      <c r="V72" s="628">
        <v>3</v>
      </c>
      <c r="W72" s="629"/>
      <c r="X72" s="577">
        <f t="shared" si="17"/>
        <v>90</v>
      </c>
      <c r="Y72" s="578"/>
      <c r="Z72" s="633">
        <f t="shared" si="18"/>
        <v>54</v>
      </c>
      <c r="AA72" s="693"/>
      <c r="AB72" s="573">
        <v>36</v>
      </c>
      <c r="AC72" s="580"/>
      <c r="AD72" s="573">
        <v>18</v>
      </c>
      <c r="AE72" s="580"/>
      <c r="AF72" s="573"/>
      <c r="AG72" s="581"/>
      <c r="AH72" s="640">
        <f t="shared" si="19"/>
        <v>36</v>
      </c>
      <c r="AI72" s="687"/>
      <c r="AJ72" s="786">
        <v>5</v>
      </c>
      <c r="AK72" s="792"/>
      <c r="AL72" s="800"/>
      <c r="AM72" s="792"/>
      <c r="AN72" s="784"/>
      <c r="AO72" s="793"/>
      <c r="AP72" s="784"/>
      <c r="AQ72" s="844"/>
      <c r="AR72" s="786">
        <v>3</v>
      </c>
      <c r="AS72" s="787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I72" s="110"/>
      <c r="BJ72" s="110"/>
      <c r="BK72" s="110"/>
    </row>
    <row r="73" spans="5:63" s="29" customFormat="1" ht="49.5" customHeight="1">
      <c r="E73" s="222">
        <v>6</v>
      </c>
      <c r="F73" s="782" t="s">
        <v>232</v>
      </c>
      <c r="G73" s="636"/>
      <c r="H73" s="636"/>
      <c r="I73" s="636"/>
      <c r="J73" s="636"/>
      <c r="K73" s="636"/>
      <c r="L73" s="636"/>
      <c r="M73" s="636"/>
      <c r="N73" s="636"/>
      <c r="O73" s="636"/>
      <c r="P73" s="636"/>
      <c r="Q73" s="636"/>
      <c r="R73" s="636"/>
      <c r="S73" s="783">
        <v>5</v>
      </c>
      <c r="T73" s="638"/>
      <c r="U73" s="639"/>
      <c r="V73" s="628">
        <v>4</v>
      </c>
      <c r="W73" s="629"/>
      <c r="X73" s="577">
        <f t="shared" si="17"/>
        <v>120</v>
      </c>
      <c r="Y73" s="578"/>
      <c r="Z73" s="633">
        <f t="shared" si="18"/>
        <v>72</v>
      </c>
      <c r="AA73" s="693"/>
      <c r="AB73" s="573">
        <v>36</v>
      </c>
      <c r="AC73" s="580"/>
      <c r="AD73" s="573">
        <v>36</v>
      </c>
      <c r="AE73" s="580"/>
      <c r="AF73" s="573"/>
      <c r="AG73" s="581"/>
      <c r="AH73" s="640">
        <f t="shared" si="19"/>
        <v>48</v>
      </c>
      <c r="AI73" s="687"/>
      <c r="AJ73" s="786">
        <v>5</v>
      </c>
      <c r="AK73" s="792"/>
      <c r="AL73" s="800"/>
      <c r="AM73" s="792"/>
      <c r="AN73" s="784"/>
      <c r="AO73" s="793"/>
      <c r="AP73" s="784"/>
      <c r="AQ73" s="844"/>
      <c r="AR73" s="786">
        <v>4</v>
      </c>
      <c r="AS73" s="787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I73" s="110"/>
      <c r="BJ73" s="110"/>
      <c r="BK73" s="110"/>
    </row>
    <row r="74" spans="5:63" s="29" customFormat="1" ht="38.25" customHeight="1">
      <c r="E74" s="286">
        <v>7</v>
      </c>
      <c r="F74" s="782" t="s">
        <v>233</v>
      </c>
      <c r="G74" s="636"/>
      <c r="H74" s="636"/>
      <c r="I74" s="636"/>
      <c r="J74" s="636"/>
      <c r="K74" s="636"/>
      <c r="L74" s="636"/>
      <c r="M74" s="636"/>
      <c r="N74" s="636"/>
      <c r="O74" s="636"/>
      <c r="P74" s="636"/>
      <c r="Q74" s="636"/>
      <c r="R74" s="636"/>
      <c r="S74" s="783">
        <v>4</v>
      </c>
      <c r="T74" s="638"/>
      <c r="U74" s="639"/>
      <c r="V74" s="628">
        <v>3</v>
      </c>
      <c r="W74" s="629"/>
      <c r="X74" s="849">
        <f>V74*30</f>
        <v>90</v>
      </c>
      <c r="Y74" s="629"/>
      <c r="Z74" s="579">
        <v>54</v>
      </c>
      <c r="AA74" s="580"/>
      <c r="AB74" s="573">
        <v>18</v>
      </c>
      <c r="AC74" s="580"/>
      <c r="AD74" s="573">
        <v>36</v>
      </c>
      <c r="AE74" s="580"/>
      <c r="AF74" s="573"/>
      <c r="AG74" s="581"/>
      <c r="AH74" s="573">
        <f>X74-Z74</f>
        <v>36</v>
      </c>
      <c r="AI74" s="574"/>
      <c r="AJ74" s="801"/>
      <c r="AK74" s="791"/>
      <c r="AL74" s="848">
        <v>5</v>
      </c>
      <c r="AM74" s="792"/>
      <c r="AN74" s="784"/>
      <c r="AO74" s="793"/>
      <c r="AP74" s="784"/>
      <c r="AQ74" s="793"/>
      <c r="AR74" s="800">
        <v>3</v>
      </c>
      <c r="AS74" s="787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I74" s="110"/>
      <c r="BJ74" s="110"/>
      <c r="BK74" s="110"/>
    </row>
    <row r="75" spans="5:49" s="29" customFormat="1" ht="42.75" customHeight="1">
      <c r="E75" s="222">
        <v>8</v>
      </c>
      <c r="F75" s="782" t="s">
        <v>234</v>
      </c>
      <c r="G75" s="635"/>
      <c r="H75" s="635"/>
      <c r="I75" s="635"/>
      <c r="J75" s="635"/>
      <c r="K75" s="635"/>
      <c r="L75" s="635"/>
      <c r="M75" s="635"/>
      <c r="N75" s="635"/>
      <c r="O75" s="635"/>
      <c r="P75" s="635"/>
      <c r="Q75" s="635"/>
      <c r="R75" s="635"/>
      <c r="S75" s="783">
        <v>5</v>
      </c>
      <c r="T75" s="638"/>
      <c r="U75" s="639"/>
      <c r="V75" s="628">
        <v>3</v>
      </c>
      <c r="W75" s="629"/>
      <c r="X75" s="577">
        <f t="shared" si="17"/>
        <v>90</v>
      </c>
      <c r="Y75" s="578"/>
      <c r="Z75" s="579">
        <f t="shared" si="18"/>
        <v>54</v>
      </c>
      <c r="AA75" s="580"/>
      <c r="AB75" s="573">
        <v>36</v>
      </c>
      <c r="AC75" s="580"/>
      <c r="AD75" s="573">
        <v>18</v>
      </c>
      <c r="AE75" s="580"/>
      <c r="AF75" s="573"/>
      <c r="AG75" s="580"/>
      <c r="AH75" s="573">
        <f t="shared" si="19"/>
        <v>36</v>
      </c>
      <c r="AI75" s="574"/>
      <c r="AJ75" s="786"/>
      <c r="AK75" s="792"/>
      <c r="AL75" s="800">
        <v>5</v>
      </c>
      <c r="AM75" s="792"/>
      <c r="AN75" s="784"/>
      <c r="AO75" s="793"/>
      <c r="AP75" s="784"/>
      <c r="AQ75" s="844"/>
      <c r="AR75" s="786">
        <v>3</v>
      </c>
      <c r="AS75" s="787"/>
      <c r="AU75" s="110"/>
      <c r="AV75" s="110"/>
      <c r="AW75" s="110"/>
    </row>
    <row r="76" spans="5:49" s="29" customFormat="1" ht="42" customHeight="1" thickBot="1">
      <c r="E76" s="288">
        <f>SUM(E75+1)</f>
        <v>9</v>
      </c>
      <c r="F76" s="782" t="s">
        <v>235</v>
      </c>
      <c r="G76" s="636"/>
      <c r="H76" s="636"/>
      <c r="I76" s="636"/>
      <c r="J76" s="636"/>
      <c r="K76" s="636"/>
      <c r="L76" s="636"/>
      <c r="M76" s="636"/>
      <c r="N76" s="636"/>
      <c r="O76" s="636"/>
      <c r="P76" s="636"/>
      <c r="Q76" s="636"/>
      <c r="R76" s="636"/>
      <c r="S76" s="779">
        <v>5</v>
      </c>
      <c r="T76" s="672"/>
      <c r="U76" s="673"/>
      <c r="V76" s="674">
        <v>3</v>
      </c>
      <c r="W76" s="675"/>
      <c r="X76" s="674">
        <f t="shared" si="17"/>
        <v>90</v>
      </c>
      <c r="Y76" s="675"/>
      <c r="Z76" s="579">
        <f t="shared" si="18"/>
        <v>54</v>
      </c>
      <c r="AA76" s="580"/>
      <c r="AB76" s="573">
        <v>36</v>
      </c>
      <c r="AC76" s="580"/>
      <c r="AD76" s="573">
        <v>18</v>
      </c>
      <c r="AE76" s="580"/>
      <c r="AF76" s="573"/>
      <c r="AG76" s="581"/>
      <c r="AH76" s="573">
        <f t="shared" si="19"/>
        <v>36</v>
      </c>
      <c r="AI76" s="574"/>
      <c r="AJ76" s="801">
        <v>6</v>
      </c>
      <c r="AK76" s="793"/>
      <c r="AL76" s="800">
        <v>5</v>
      </c>
      <c r="AM76" s="792"/>
      <c r="AN76" s="784"/>
      <c r="AO76" s="793"/>
      <c r="AP76" s="784"/>
      <c r="AQ76" s="844"/>
      <c r="AR76" s="786">
        <v>3</v>
      </c>
      <c r="AS76" s="787"/>
      <c r="AU76" s="110"/>
      <c r="AV76" s="110"/>
      <c r="AW76" s="110"/>
    </row>
    <row r="77" spans="5:49" s="11" customFormat="1" ht="27.75" customHeight="1" thickBot="1" thickTop="1">
      <c r="E77" s="181"/>
      <c r="F77" s="488" t="s">
        <v>206</v>
      </c>
      <c r="G77" s="487"/>
      <c r="H77" s="487"/>
      <c r="I77" s="487"/>
      <c r="J77" s="487"/>
      <c r="K77" s="487"/>
      <c r="L77" s="487"/>
      <c r="M77" s="487"/>
      <c r="N77" s="487"/>
      <c r="O77" s="487"/>
      <c r="P77" s="487"/>
      <c r="Q77" s="487"/>
      <c r="R77" s="487"/>
      <c r="S77" s="487"/>
      <c r="T77" s="487"/>
      <c r="U77" s="484"/>
      <c r="V77" s="845">
        <f>SUM(V68:V76)</f>
        <v>29.5</v>
      </c>
      <c r="W77" s="846"/>
      <c r="X77" s="847">
        <f t="shared" si="17"/>
        <v>885</v>
      </c>
      <c r="Y77" s="482"/>
      <c r="Z77" s="662">
        <f>SUM(Z68:Z76)</f>
        <v>540</v>
      </c>
      <c r="AA77" s="663"/>
      <c r="AB77" s="662">
        <f>SUM(AB68:AB76)</f>
        <v>234</v>
      </c>
      <c r="AC77" s="663"/>
      <c r="AD77" s="662">
        <f>SUM(AD68:AD76)</f>
        <v>198</v>
      </c>
      <c r="AE77" s="663"/>
      <c r="AF77" s="662">
        <f>SUM(AF68:AF76)</f>
        <v>108</v>
      </c>
      <c r="AG77" s="663"/>
      <c r="AH77" s="662">
        <f>SUM(AH68:AH76)</f>
        <v>345</v>
      </c>
      <c r="AI77" s="663"/>
      <c r="AJ77" s="842">
        <v>3</v>
      </c>
      <c r="AK77" s="843"/>
      <c r="AL77" s="834">
        <v>4</v>
      </c>
      <c r="AM77" s="843"/>
      <c r="AN77" s="834"/>
      <c r="AO77" s="843"/>
      <c r="AP77" s="834"/>
      <c r="AQ77" s="835"/>
      <c r="AR77" s="649">
        <f>SUM(AR68:AR76)</f>
        <v>30</v>
      </c>
      <c r="AS77" s="650"/>
      <c r="AU77" s="109"/>
      <c r="AV77" s="109"/>
      <c r="AW77" s="109"/>
    </row>
    <row r="78" spans="6:18" ht="18.75" thickTop="1">
      <c r="F78" s="836"/>
      <c r="G78" s="837"/>
      <c r="H78" s="837"/>
      <c r="I78" s="837"/>
      <c r="J78" s="837"/>
      <c r="K78" s="837"/>
      <c r="L78" s="837"/>
      <c r="M78" s="837"/>
      <c r="N78" s="837"/>
      <c r="O78" s="837"/>
      <c r="P78" s="837"/>
      <c r="Q78" s="837"/>
      <c r="R78" s="837"/>
    </row>
    <row r="80" spans="5:9" ht="12.75">
      <c r="E80" s="838" t="s">
        <v>236</v>
      </c>
      <c r="F80" s="838"/>
      <c r="G80" s="838"/>
      <c r="H80" s="839"/>
      <c r="I80" s="839"/>
    </row>
    <row r="81" spans="5:9" ht="13.5" thickBot="1">
      <c r="E81" s="840"/>
      <c r="F81" s="840"/>
      <c r="G81" s="840"/>
      <c r="H81" s="841"/>
      <c r="I81" s="841"/>
    </row>
    <row r="82" spans="5:49" s="29" customFormat="1" ht="26.25" customHeight="1" thickTop="1">
      <c r="E82" s="182">
        <f aca="true" t="shared" si="20" ref="E82:E87">E81+1</f>
        <v>1</v>
      </c>
      <c r="F82" s="826" t="s">
        <v>237</v>
      </c>
      <c r="G82" s="827"/>
      <c r="H82" s="827"/>
      <c r="I82" s="827"/>
      <c r="J82" s="827"/>
      <c r="K82" s="827"/>
      <c r="L82" s="827"/>
      <c r="M82" s="827"/>
      <c r="N82" s="827"/>
      <c r="O82" s="827"/>
      <c r="P82" s="827"/>
      <c r="Q82" s="827"/>
      <c r="R82" s="827"/>
      <c r="S82" s="828">
        <v>4</v>
      </c>
      <c r="T82" s="829"/>
      <c r="U82" s="830"/>
      <c r="V82" s="831">
        <v>2</v>
      </c>
      <c r="W82" s="832"/>
      <c r="X82" s="833">
        <f>V82*30</f>
        <v>60</v>
      </c>
      <c r="Y82" s="832"/>
      <c r="Z82" s="823">
        <v>36</v>
      </c>
      <c r="AA82" s="824"/>
      <c r="AB82" s="631">
        <v>18</v>
      </c>
      <c r="AC82" s="645"/>
      <c r="AD82" s="631">
        <v>18</v>
      </c>
      <c r="AE82" s="645"/>
      <c r="AF82" s="631"/>
      <c r="AG82" s="825"/>
      <c r="AH82" s="817">
        <f>X82-Z82</f>
        <v>24</v>
      </c>
      <c r="AI82" s="818"/>
      <c r="AJ82" s="819"/>
      <c r="AK82" s="820"/>
      <c r="AL82" s="821">
        <v>6</v>
      </c>
      <c r="AM82" s="822"/>
      <c r="AN82" s="810"/>
      <c r="AO82" s="820"/>
      <c r="AP82" s="810"/>
      <c r="AQ82" s="811"/>
      <c r="AR82" s="812">
        <f aca="true" t="shared" si="21" ref="AR82:AR92">Z82/18</f>
        <v>2</v>
      </c>
      <c r="AS82" s="813"/>
      <c r="AU82" s="110"/>
      <c r="AV82" s="110"/>
      <c r="AW82" s="110"/>
    </row>
    <row r="83" spans="5:49" s="29" customFormat="1" ht="26.25" customHeight="1">
      <c r="E83" s="222">
        <f t="shared" si="20"/>
        <v>2</v>
      </c>
      <c r="F83" s="814" t="s">
        <v>238</v>
      </c>
      <c r="G83" s="815"/>
      <c r="H83" s="815"/>
      <c r="I83" s="815"/>
      <c r="J83" s="815"/>
      <c r="K83" s="815"/>
      <c r="L83" s="815"/>
      <c r="M83" s="815"/>
      <c r="N83" s="815"/>
      <c r="O83" s="815"/>
      <c r="P83" s="815"/>
      <c r="Q83" s="815"/>
      <c r="R83" s="815"/>
      <c r="S83" s="816">
        <v>6</v>
      </c>
      <c r="T83" s="683"/>
      <c r="U83" s="684"/>
      <c r="V83" s="698">
        <v>1</v>
      </c>
      <c r="W83" s="578"/>
      <c r="X83" s="577">
        <f>V83*30</f>
        <v>30</v>
      </c>
      <c r="Y83" s="578"/>
      <c r="Z83" s="633">
        <f>AB83+AD83+AF83</f>
        <v>18</v>
      </c>
      <c r="AA83" s="693"/>
      <c r="AB83" s="640"/>
      <c r="AC83" s="693"/>
      <c r="AD83" s="640">
        <v>18</v>
      </c>
      <c r="AE83" s="693"/>
      <c r="AF83" s="640"/>
      <c r="AG83" s="641"/>
      <c r="AH83" s="640">
        <f>X83-Z83</f>
        <v>12</v>
      </c>
      <c r="AI83" s="687"/>
      <c r="AJ83" s="806"/>
      <c r="AK83" s="807"/>
      <c r="AL83" s="808">
        <v>6.7</v>
      </c>
      <c r="AM83" s="809"/>
      <c r="AN83" s="802"/>
      <c r="AO83" s="807"/>
      <c r="AP83" s="802"/>
      <c r="AQ83" s="803"/>
      <c r="AR83" s="786">
        <f t="shared" si="21"/>
        <v>1</v>
      </c>
      <c r="AS83" s="787"/>
      <c r="AU83" s="110"/>
      <c r="AV83" s="110"/>
      <c r="AW83" s="110"/>
    </row>
    <row r="84" spans="5:49" s="29" customFormat="1" ht="33.75" customHeight="1">
      <c r="E84" s="222">
        <f t="shared" si="20"/>
        <v>3</v>
      </c>
      <c r="F84" s="782" t="s">
        <v>239</v>
      </c>
      <c r="G84" s="804"/>
      <c r="H84" s="804"/>
      <c r="I84" s="804"/>
      <c r="J84" s="804"/>
      <c r="K84" s="804"/>
      <c r="L84" s="804"/>
      <c r="M84" s="804"/>
      <c r="N84" s="804"/>
      <c r="O84" s="804"/>
      <c r="P84" s="804"/>
      <c r="Q84" s="804"/>
      <c r="R84" s="804"/>
      <c r="S84" s="783">
        <v>6</v>
      </c>
      <c r="T84" s="638"/>
      <c r="U84" s="639"/>
      <c r="V84" s="628">
        <v>2</v>
      </c>
      <c r="W84" s="629"/>
      <c r="X84" s="577">
        <v>60</v>
      </c>
      <c r="Y84" s="578"/>
      <c r="Z84" s="633">
        <f>AB84+AD84+AF84</f>
        <v>36</v>
      </c>
      <c r="AA84" s="641"/>
      <c r="AB84" s="805">
        <v>18</v>
      </c>
      <c r="AC84" s="805"/>
      <c r="AD84" s="805">
        <v>18</v>
      </c>
      <c r="AE84" s="805"/>
      <c r="AF84" s="805"/>
      <c r="AG84" s="805"/>
      <c r="AH84" s="581">
        <v>24</v>
      </c>
      <c r="AI84" s="574"/>
      <c r="AJ84" s="801"/>
      <c r="AK84" s="793"/>
      <c r="AL84" s="800">
        <v>6</v>
      </c>
      <c r="AM84" s="792"/>
      <c r="AN84" s="784"/>
      <c r="AO84" s="793"/>
      <c r="AP84" s="784"/>
      <c r="AQ84" s="791"/>
      <c r="AR84" s="786">
        <v>2</v>
      </c>
      <c r="AS84" s="787"/>
      <c r="AU84" s="110"/>
      <c r="AV84" s="110"/>
      <c r="AW84" s="110"/>
    </row>
    <row r="85" spans="5:49" s="29" customFormat="1" ht="24.75" customHeight="1">
      <c r="E85" s="222">
        <f t="shared" si="20"/>
        <v>4</v>
      </c>
      <c r="F85" s="782" t="s">
        <v>177</v>
      </c>
      <c r="G85" s="636"/>
      <c r="H85" s="636"/>
      <c r="I85" s="636"/>
      <c r="J85" s="636"/>
      <c r="K85" s="636"/>
      <c r="L85" s="636"/>
      <c r="M85" s="636"/>
      <c r="N85" s="636"/>
      <c r="O85" s="636"/>
      <c r="P85" s="636"/>
      <c r="Q85" s="636"/>
      <c r="R85" s="636"/>
      <c r="S85" s="783">
        <v>6</v>
      </c>
      <c r="T85" s="638"/>
      <c r="U85" s="639"/>
      <c r="V85" s="628">
        <v>3.5</v>
      </c>
      <c r="W85" s="629"/>
      <c r="X85" s="577">
        <f>V85*30</f>
        <v>105</v>
      </c>
      <c r="Y85" s="578"/>
      <c r="Z85" s="633">
        <f aca="true" t="shared" si="22" ref="Z85:Z92">AB85+AD85+AF85</f>
        <v>63</v>
      </c>
      <c r="AA85" s="693"/>
      <c r="AB85" s="573">
        <v>36</v>
      </c>
      <c r="AC85" s="580"/>
      <c r="AD85" s="573">
        <v>27</v>
      </c>
      <c r="AE85" s="580"/>
      <c r="AF85" s="573"/>
      <c r="AG85" s="581"/>
      <c r="AH85" s="640">
        <f aca="true" t="shared" si="23" ref="AH85:AH92">X85-Z85</f>
        <v>42</v>
      </c>
      <c r="AI85" s="687"/>
      <c r="AJ85" s="801"/>
      <c r="AK85" s="793"/>
      <c r="AL85" s="800">
        <v>6</v>
      </c>
      <c r="AM85" s="792"/>
      <c r="AN85" s="800" t="s">
        <v>226</v>
      </c>
      <c r="AO85" s="792"/>
      <c r="AP85" s="784"/>
      <c r="AQ85" s="791"/>
      <c r="AR85" s="786">
        <f t="shared" si="21"/>
        <v>3.5</v>
      </c>
      <c r="AS85" s="787"/>
      <c r="AU85" s="110"/>
      <c r="AV85" s="110"/>
      <c r="AW85" s="110"/>
    </row>
    <row r="86" spans="5:49" s="29" customFormat="1" ht="30" customHeight="1">
      <c r="E86" s="222">
        <f t="shared" si="20"/>
        <v>5</v>
      </c>
      <c r="F86" s="782" t="s">
        <v>240</v>
      </c>
      <c r="G86" s="636"/>
      <c r="H86" s="636"/>
      <c r="I86" s="636"/>
      <c r="J86" s="636"/>
      <c r="K86" s="636"/>
      <c r="L86" s="636"/>
      <c r="M86" s="636"/>
      <c r="N86" s="636"/>
      <c r="O86" s="636"/>
      <c r="P86" s="636"/>
      <c r="Q86" s="636"/>
      <c r="R86" s="636"/>
      <c r="S86" s="783">
        <v>6</v>
      </c>
      <c r="T86" s="638"/>
      <c r="U86" s="639"/>
      <c r="V86" s="628">
        <v>3.5</v>
      </c>
      <c r="W86" s="629"/>
      <c r="X86" s="577">
        <f aca="true" t="shared" si="24" ref="X86:X92">V86*30</f>
        <v>105</v>
      </c>
      <c r="Y86" s="578"/>
      <c r="Z86" s="633">
        <f t="shared" si="22"/>
        <v>63</v>
      </c>
      <c r="AA86" s="693"/>
      <c r="AB86" s="573">
        <v>36</v>
      </c>
      <c r="AC86" s="580"/>
      <c r="AD86" s="573">
        <v>27</v>
      </c>
      <c r="AE86" s="580"/>
      <c r="AF86" s="573"/>
      <c r="AG86" s="581"/>
      <c r="AH86" s="640">
        <f t="shared" si="23"/>
        <v>42</v>
      </c>
      <c r="AI86" s="687"/>
      <c r="AJ86" s="786">
        <v>6</v>
      </c>
      <c r="AK86" s="792"/>
      <c r="AL86" s="784"/>
      <c r="AM86" s="793"/>
      <c r="AN86" s="784"/>
      <c r="AO86" s="793"/>
      <c r="AP86" s="784"/>
      <c r="AQ86" s="791"/>
      <c r="AR86" s="786">
        <f t="shared" si="21"/>
        <v>3.5</v>
      </c>
      <c r="AS86" s="787"/>
      <c r="AU86" s="110"/>
      <c r="AV86" s="110"/>
      <c r="AW86" s="110"/>
    </row>
    <row r="87" spans="1:49" s="29" customFormat="1" ht="27" customHeight="1">
      <c r="A87" s="289"/>
      <c r="E87" s="222">
        <f t="shared" si="20"/>
        <v>6</v>
      </c>
      <c r="F87" s="782" t="s">
        <v>241</v>
      </c>
      <c r="G87" s="636"/>
      <c r="H87" s="636"/>
      <c r="I87" s="636"/>
      <c r="J87" s="636"/>
      <c r="K87" s="636"/>
      <c r="L87" s="636"/>
      <c r="M87" s="636"/>
      <c r="N87" s="636"/>
      <c r="O87" s="636"/>
      <c r="P87" s="636"/>
      <c r="Q87" s="636"/>
      <c r="R87" s="636"/>
      <c r="S87" s="783">
        <v>6</v>
      </c>
      <c r="T87" s="638"/>
      <c r="U87" s="639"/>
      <c r="V87" s="628">
        <v>3</v>
      </c>
      <c r="W87" s="629"/>
      <c r="X87" s="577">
        <f t="shared" si="24"/>
        <v>90</v>
      </c>
      <c r="Y87" s="578"/>
      <c r="Z87" s="633">
        <f t="shared" si="22"/>
        <v>54</v>
      </c>
      <c r="AA87" s="693"/>
      <c r="AB87" s="573">
        <v>36</v>
      </c>
      <c r="AC87" s="580"/>
      <c r="AD87" s="573">
        <v>18</v>
      </c>
      <c r="AE87" s="580"/>
      <c r="AF87" s="573"/>
      <c r="AG87" s="581"/>
      <c r="AH87" s="640">
        <f t="shared" si="23"/>
        <v>36</v>
      </c>
      <c r="AI87" s="687"/>
      <c r="AJ87" s="786"/>
      <c r="AK87" s="792"/>
      <c r="AL87" s="800">
        <v>6</v>
      </c>
      <c r="AM87" s="792"/>
      <c r="AN87" s="800" t="s">
        <v>226</v>
      </c>
      <c r="AO87" s="793"/>
      <c r="AP87" s="784"/>
      <c r="AQ87" s="791"/>
      <c r="AR87" s="786">
        <f t="shared" si="21"/>
        <v>3</v>
      </c>
      <c r="AS87" s="787"/>
      <c r="AU87" s="110"/>
      <c r="AV87" s="110"/>
      <c r="AW87" s="110"/>
    </row>
    <row r="88" spans="5:63" s="29" customFormat="1" ht="31.5" customHeight="1">
      <c r="E88" s="222"/>
      <c r="F88" s="782" t="s">
        <v>270</v>
      </c>
      <c r="G88" s="636"/>
      <c r="H88" s="636"/>
      <c r="I88" s="636"/>
      <c r="J88" s="636"/>
      <c r="K88" s="636"/>
      <c r="L88" s="636"/>
      <c r="M88" s="636"/>
      <c r="N88" s="636"/>
      <c r="O88" s="636"/>
      <c r="P88" s="636"/>
      <c r="Q88" s="636"/>
      <c r="R88" s="636"/>
      <c r="S88" s="783">
        <v>6</v>
      </c>
      <c r="T88" s="638"/>
      <c r="U88" s="639"/>
      <c r="V88" s="798">
        <v>3</v>
      </c>
      <c r="W88" s="799"/>
      <c r="X88" s="577">
        <f>V88*30</f>
        <v>90</v>
      </c>
      <c r="Y88" s="578"/>
      <c r="Z88" s="633">
        <f>AB88+AD88+AF88</f>
        <v>54</v>
      </c>
      <c r="AA88" s="693"/>
      <c r="AB88" s="573">
        <v>27</v>
      </c>
      <c r="AC88" s="580"/>
      <c r="AD88" s="573"/>
      <c r="AE88" s="580"/>
      <c r="AF88" s="573">
        <v>27</v>
      </c>
      <c r="AG88" s="581"/>
      <c r="AH88" s="640">
        <f>X88-Z88</f>
        <v>36</v>
      </c>
      <c r="AI88" s="687"/>
      <c r="AJ88" s="786"/>
      <c r="AK88" s="792"/>
      <c r="AL88" s="784">
        <v>6</v>
      </c>
      <c r="AM88" s="793"/>
      <c r="AN88" s="784"/>
      <c r="AO88" s="793"/>
      <c r="AP88" s="784"/>
      <c r="AQ88" s="791"/>
      <c r="AR88" s="786">
        <f>Z88/18</f>
        <v>3</v>
      </c>
      <c r="AS88" s="787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I88" s="110"/>
      <c r="BJ88" s="110"/>
      <c r="BK88" s="110"/>
    </row>
    <row r="89" spans="5:63" s="29" customFormat="1" ht="31.5" customHeight="1">
      <c r="E89" s="290">
        <v>2</v>
      </c>
      <c r="F89" s="782" t="s">
        <v>243</v>
      </c>
      <c r="G89" s="636"/>
      <c r="H89" s="636"/>
      <c r="I89" s="636"/>
      <c r="J89" s="636"/>
      <c r="K89" s="636"/>
      <c r="L89" s="636"/>
      <c r="M89" s="636"/>
      <c r="N89" s="636"/>
      <c r="O89" s="636"/>
      <c r="P89" s="636"/>
      <c r="Q89" s="636"/>
      <c r="R89" s="636"/>
      <c r="S89" s="783">
        <v>8</v>
      </c>
      <c r="T89" s="638"/>
      <c r="U89" s="639"/>
      <c r="V89" s="798">
        <v>3</v>
      </c>
      <c r="W89" s="799"/>
      <c r="X89" s="577">
        <f>V89*30</f>
        <v>90</v>
      </c>
      <c r="Y89" s="578"/>
      <c r="Z89" s="579">
        <f>AB89+AD89+AF89</f>
        <v>54</v>
      </c>
      <c r="AA89" s="580"/>
      <c r="AB89" s="573">
        <v>36</v>
      </c>
      <c r="AC89" s="580"/>
      <c r="AD89" s="573">
        <v>18</v>
      </c>
      <c r="AE89" s="580"/>
      <c r="AF89" s="573"/>
      <c r="AG89" s="581"/>
      <c r="AH89" s="573">
        <f>X89-Z89</f>
        <v>36</v>
      </c>
      <c r="AI89" s="574"/>
      <c r="AJ89" s="786"/>
      <c r="AK89" s="792"/>
      <c r="AL89" s="784" t="s">
        <v>274</v>
      </c>
      <c r="AM89" s="793"/>
      <c r="AN89" s="784"/>
      <c r="AO89" s="793"/>
      <c r="AP89" s="784"/>
      <c r="AQ89" s="791"/>
      <c r="AR89" s="786">
        <v>3</v>
      </c>
      <c r="AS89" s="787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I89" s="110"/>
      <c r="BJ89" s="110"/>
      <c r="BK89" s="110"/>
    </row>
    <row r="90" spans="5:63" s="29" customFormat="1" ht="31.5" customHeight="1">
      <c r="E90" s="222"/>
      <c r="F90" s="795" t="s">
        <v>265</v>
      </c>
      <c r="G90" s="796"/>
      <c r="H90" s="796"/>
      <c r="I90" s="796"/>
      <c r="J90" s="796"/>
      <c r="K90" s="796"/>
      <c r="L90" s="796"/>
      <c r="M90" s="796"/>
      <c r="N90" s="796"/>
      <c r="O90" s="796"/>
      <c r="P90" s="796"/>
      <c r="Q90" s="796"/>
      <c r="R90" s="797"/>
      <c r="S90" s="564">
        <v>6</v>
      </c>
      <c r="T90" s="565"/>
      <c r="U90" s="566"/>
      <c r="V90" s="567">
        <v>3</v>
      </c>
      <c r="W90" s="568"/>
      <c r="X90" s="567">
        <f>V90*30</f>
        <v>90</v>
      </c>
      <c r="Y90" s="568"/>
      <c r="Z90" s="560">
        <f>AB90+AD90</f>
        <v>54</v>
      </c>
      <c r="AA90" s="481"/>
      <c r="AB90" s="481">
        <v>27</v>
      </c>
      <c r="AC90" s="481"/>
      <c r="AD90" s="547">
        <v>27</v>
      </c>
      <c r="AE90" s="547"/>
      <c r="AF90" s="481"/>
      <c r="AG90" s="481"/>
      <c r="AH90" s="481">
        <v>30</v>
      </c>
      <c r="AI90" s="476"/>
      <c r="AJ90" s="780">
        <v>6</v>
      </c>
      <c r="AK90" s="788"/>
      <c r="AL90" s="789"/>
      <c r="AM90" s="790"/>
      <c r="AN90" s="790"/>
      <c r="AO90" s="790"/>
      <c r="AP90" s="790">
        <v>6</v>
      </c>
      <c r="AQ90" s="794"/>
      <c r="AR90" s="780">
        <v>3</v>
      </c>
      <c r="AS90" s="781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I90" s="110"/>
      <c r="BJ90" s="110"/>
      <c r="BK90" s="110"/>
    </row>
    <row r="91" spans="5:63" s="29" customFormat="1" ht="31.5" customHeight="1">
      <c r="E91" s="222">
        <v>10</v>
      </c>
      <c r="F91" s="782" t="s">
        <v>244</v>
      </c>
      <c r="G91" s="635"/>
      <c r="H91" s="635"/>
      <c r="I91" s="635"/>
      <c r="J91" s="635"/>
      <c r="K91" s="635"/>
      <c r="L91" s="635"/>
      <c r="M91" s="635"/>
      <c r="N91" s="635"/>
      <c r="O91" s="635"/>
      <c r="P91" s="635"/>
      <c r="Q91" s="635"/>
      <c r="R91" s="635"/>
      <c r="S91" s="783">
        <v>6</v>
      </c>
      <c r="T91" s="638"/>
      <c r="U91" s="287"/>
      <c r="V91" s="291">
        <v>4</v>
      </c>
      <c r="W91" s="292"/>
      <c r="X91" s="577">
        <f>V91*30</f>
        <v>120</v>
      </c>
      <c r="Y91" s="578"/>
      <c r="Z91" s="579">
        <v>72</v>
      </c>
      <c r="AA91" s="580"/>
      <c r="AB91" s="293">
        <v>36</v>
      </c>
      <c r="AC91" s="294"/>
      <c r="AD91" s="293"/>
      <c r="AE91" s="294"/>
      <c r="AF91" s="293">
        <v>36</v>
      </c>
      <c r="AG91" s="295"/>
      <c r="AH91" s="573">
        <f>X91-Z91</f>
        <v>48</v>
      </c>
      <c r="AI91" s="574"/>
      <c r="AJ91" s="374"/>
      <c r="AK91" s="375"/>
      <c r="AL91" s="784">
        <v>6</v>
      </c>
      <c r="AM91" s="785"/>
      <c r="AN91" s="376"/>
      <c r="AO91" s="377"/>
      <c r="AP91" s="376"/>
      <c r="AQ91" s="378"/>
      <c r="AR91" s="786">
        <f t="shared" si="21"/>
        <v>4</v>
      </c>
      <c r="AS91" s="787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I91" s="110"/>
      <c r="BJ91" s="110"/>
      <c r="BK91" s="110"/>
    </row>
    <row r="92" spans="5:63" s="29" customFormat="1" ht="27" customHeight="1" thickBot="1">
      <c r="E92" s="288">
        <v>11</v>
      </c>
      <c r="F92" s="777" t="s">
        <v>245</v>
      </c>
      <c r="G92" s="778"/>
      <c r="H92" s="778"/>
      <c r="I92" s="778"/>
      <c r="J92" s="778"/>
      <c r="K92" s="778"/>
      <c r="L92" s="778"/>
      <c r="M92" s="778"/>
      <c r="N92" s="778"/>
      <c r="O92" s="778"/>
      <c r="P92" s="778"/>
      <c r="Q92" s="778"/>
      <c r="R92" s="778"/>
      <c r="S92" s="779">
        <v>6</v>
      </c>
      <c r="T92" s="672"/>
      <c r="U92" s="673"/>
      <c r="V92" s="674">
        <v>3</v>
      </c>
      <c r="W92" s="675"/>
      <c r="X92" s="674">
        <f t="shared" si="24"/>
        <v>90</v>
      </c>
      <c r="Y92" s="675"/>
      <c r="Z92" s="775">
        <f t="shared" si="22"/>
        <v>36</v>
      </c>
      <c r="AA92" s="751"/>
      <c r="AB92" s="772">
        <v>36</v>
      </c>
      <c r="AC92" s="751"/>
      <c r="AD92" s="772"/>
      <c r="AE92" s="751"/>
      <c r="AF92" s="772"/>
      <c r="AG92" s="776"/>
      <c r="AH92" s="772">
        <f t="shared" si="23"/>
        <v>54</v>
      </c>
      <c r="AI92" s="773"/>
      <c r="AJ92" s="760">
        <v>6</v>
      </c>
      <c r="AK92" s="735"/>
      <c r="AL92" s="729"/>
      <c r="AM92" s="774"/>
      <c r="AN92" s="729"/>
      <c r="AO92" s="774"/>
      <c r="AP92" s="729"/>
      <c r="AQ92" s="759"/>
      <c r="AR92" s="760">
        <f t="shared" si="21"/>
        <v>2</v>
      </c>
      <c r="AS92" s="761"/>
      <c r="AT92" s="159"/>
      <c r="AU92" s="159"/>
      <c r="AV92" s="159"/>
      <c r="AW92" s="159"/>
      <c r="AX92" s="159"/>
      <c r="AY92" s="159"/>
      <c r="AZ92" s="159"/>
      <c r="BA92" s="159"/>
      <c r="BB92" s="159"/>
      <c r="BC92" s="159"/>
      <c r="BD92" s="159"/>
      <c r="BE92" s="159"/>
      <c r="BF92" s="159"/>
      <c r="BG92" s="159"/>
      <c r="BI92" s="110"/>
      <c r="BJ92" s="110"/>
      <c r="BK92" s="110"/>
    </row>
    <row r="93" spans="6:45" ht="27.75" thickBot="1" thickTop="1">
      <c r="F93" s="185" t="s">
        <v>246</v>
      </c>
      <c r="G93" s="651" t="s">
        <v>247</v>
      </c>
      <c r="H93" s="651"/>
      <c r="I93" s="651"/>
      <c r="J93" s="651"/>
      <c r="K93" s="651"/>
      <c r="L93" s="651"/>
      <c r="M93" s="651"/>
      <c r="N93" s="651"/>
      <c r="O93" s="651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379"/>
      <c r="AK93" s="379"/>
      <c r="AL93" s="529">
        <v>8</v>
      </c>
      <c r="AM93" s="530"/>
      <c r="AN93" s="379"/>
      <c r="AO93" s="379"/>
      <c r="AP93" s="379"/>
      <c r="AQ93" s="379"/>
      <c r="AR93" s="380">
        <f>SUM(AR82:AS92)</f>
        <v>30</v>
      </c>
      <c r="AS93" s="381"/>
    </row>
    <row r="94" spans="5:63" s="29" customFormat="1" ht="31.5" customHeight="1" thickTop="1">
      <c r="E94" s="296">
        <v>10</v>
      </c>
      <c r="F94" s="762" t="s">
        <v>248</v>
      </c>
      <c r="G94" s="763"/>
      <c r="H94" s="763"/>
      <c r="I94" s="763"/>
      <c r="J94" s="763"/>
      <c r="K94" s="763"/>
      <c r="L94" s="763"/>
      <c r="M94" s="763"/>
      <c r="N94" s="763"/>
      <c r="O94" s="763"/>
      <c r="P94" s="763"/>
      <c r="Q94" s="763"/>
      <c r="R94" s="764"/>
      <c r="S94" s="765">
        <v>6</v>
      </c>
      <c r="T94" s="766"/>
      <c r="U94" s="766"/>
      <c r="V94" s="767">
        <v>3.5</v>
      </c>
      <c r="W94" s="768"/>
      <c r="X94" s="769">
        <f>V94*30</f>
        <v>105</v>
      </c>
      <c r="Y94" s="770"/>
      <c r="Z94" s="771">
        <f>AB94+AD94+AF94</f>
        <v>54</v>
      </c>
      <c r="AA94" s="648"/>
      <c r="AB94" s="752">
        <v>36</v>
      </c>
      <c r="AC94" s="753"/>
      <c r="AD94" s="752"/>
      <c r="AE94" s="753"/>
      <c r="AF94" s="752">
        <v>18</v>
      </c>
      <c r="AG94" s="753"/>
      <c r="AH94" s="752">
        <f>X94-Z94</f>
        <v>51</v>
      </c>
      <c r="AI94" s="754"/>
      <c r="AJ94" s="755"/>
      <c r="AK94" s="756"/>
      <c r="AL94" s="757">
        <v>6</v>
      </c>
      <c r="AM94" s="758"/>
      <c r="AN94" s="737"/>
      <c r="AO94" s="738"/>
      <c r="AP94" s="737"/>
      <c r="AQ94" s="739"/>
      <c r="AR94" s="740">
        <v>3</v>
      </c>
      <c r="AS94" s="741"/>
      <c r="AT94" s="159"/>
      <c r="AU94" s="159"/>
      <c r="AV94" s="159"/>
      <c r="AW94" s="159"/>
      <c r="AX94" s="159"/>
      <c r="AY94" s="159"/>
      <c r="AZ94" s="159"/>
      <c r="BA94" s="159"/>
      <c r="BB94" s="159"/>
      <c r="BC94" s="159"/>
      <c r="BD94" s="159"/>
      <c r="BE94" s="159"/>
      <c r="BF94" s="159"/>
      <c r="BG94" s="159"/>
      <c r="BI94" s="110"/>
      <c r="BJ94" s="110"/>
      <c r="BK94" s="110"/>
    </row>
    <row r="95" spans="5:49" s="29" customFormat="1" ht="29.25" customHeight="1" thickBot="1">
      <c r="E95" s="288">
        <v>11</v>
      </c>
      <c r="F95" s="742" t="s">
        <v>249</v>
      </c>
      <c r="G95" s="743"/>
      <c r="H95" s="743"/>
      <c r="I95" s="743"/>
      <c r="J95" s="743"/>
      <c r="K95" s="743"/>
      <c r="L95" s="743"/>
      <c r="M95" s="743"/>
      <c r="N95" s="743"/>
      <c r="O95" s="743"/>
      <c r="P95" s="743"/>
      <c r="Q95" s="743"/>
      <c r="R95" s="744"/>
      <c r="S95" s="745">
        <v>6</v>
      </c>
      <c r="T95" s="746"/>
      <c r="U95" s="747"/>
      <c r="V95" s="748">
        <v>3.5</v>
      </c>
      <c r="W95" s="749"/>
      <c r="X95" s="750">
        <f>V95*30</f>
        <v>105</v>
      </c>
      <c r="Y95" s="749"/>
      <c r="Z95" s="751">
        <f>AB95+AD95+AF95</f>
        <v>54</v>
      </c>
      <c r="AA95" s="733"/>
      <c r="AB95" s="733">
        <v>36</v>
      </c>
      <c r="AC95" s="733"/>
      <c r="AD95" s="733"/>
      <c r="AE95" s="733"/>
      <c r="AF95" s="733">
        <v>18</v>
      </c>
      <c r="AG95" s="733"/>
      <c r="AH95" s="733">
        <f>X95-Z95</f>
        <v>51</v>
      </c>
      <c r="AI95" s="734"/>
      <c r="AJ95" s="735">
        <v>6</v>
      </c>
      <c r="AK95" s="736"/>
      <c r="AL95" s="728"/>
      <c r="AM95" s="728"/>
      <c r="AN95" s="728"/>
      <c r="AO95" s="728"/>
      <c r="AP95" s="728"/>
      <c r="AQ95" s="729"/>
      <c r="AR95" s="730">
        <v>3</v>
      </c>
      <c r="AS95" s="731"/>
      <c r="AU95" s="110"/>
      <c r="AV95" s="110"/>
      <c r="AW95" s="110"/>
    </row>
    <row r="96" spans="5:49" s="11" customFormat="1" ht="27" customHeight="1" thickBot="1" thickTop="1">
      <c r="E96" s="188"/>
      <c r="F96" s="488" t="s">
        <v>206</v>
      </c>
      <c r="G96" s="487"/>
      <c r="H96" s="487"/>
      <c r="I96" s="487"/>
      <c r="J96" s="487"/>
      <c r="K96" s="487"/>
      <c r="L96" s="487"/>
      <c r="M96" s="487"/>
      <c r="N96" s="487"/>
      <c r="O96" s="487"/>
      <c r="P96" s="487"/>
      <c r="Q96" s="487"/>
      <c r="R96" s="487"/>
      <c r="S96" s="487"/>
      <c r="T96" s="487"/>
      <c r="U96" s="484"/>
      <c r="V96" s="666">
        <f>SUM(V82:V92)</f>
        <v>31</v>
      </c>
      <c r="W96" s="732"/>
      <c r="X96" s="664">
        <f>V96*30</f>
        <v>930</v>
      </c>
      <c r="Y96" s="665"/>
      <c r="Z96" s="720">
        <f>SUM(Z82:Z92)</f>
        <v>540</v>
      </c>
      <c r="AA96" s="721"/>
      <c r="AB96" s="720">
        <f>SUM(AB82:AB92)</f>
        <v>306</v>
      </c>
      <c r="AC96" s="721"/>
      <c r="AD96" s="720">
        <f>SUM(AD82:AD92)</f>
        <v>171</v>
      </c>
      <c r="AE96" s="721"/>
      <c r="AF96" s="720">
        <f>SUM(AF82:AF92)</f>
        <v>63</v>
      </c>
      <c r="AG96" s="721"/>
      <c r="AH96" s="720">
        <f>SUM(AH82:AH92)</f>
        <v>384</v>
      </c>
      <c r="AI96" s="721"/>
      <c r="AJ96" s="722">
        <v>3</v>
      </c>
      <c r="AK96" s="723"/>
      <c r="AL96" s="716">
        <v>8</v>
      </c>
      <c r="AM96" s="723"/>
      <c r="AN96" s="716"/>
      <c r="AO96" s="723"/>
      <c r="AP96" s="716"/>
      <c r="AQ96" s="717"/>
      <c r="AR96" s="718">
        <f>SUM(AR82:AS92)</f>
        <v>30</v>
      </c>
      <c r="AS96" s="719"/>
      <c r="AU96" s="109"/>
      <c r="AV96" s="109"/>
      <c r="AW96" s="109"/>
    </row>
    <row r="97" spans="22:38" ht="21" thickTop="1">
      <c r="V97" s="189"/>
      <c r="W97" s="189"/>
      <c r="AL97" s="190"/>
    </row>
    <row r="98" spans="19:32" ht="23.25">
      <c r="S98" s="187"/>
      <c r="V98" s="191"/>
      <c r="W98" s="189"/>
      <c r="AA98" s="297"/>
      <c r="AF98" s="185"/>
    </row>
    <row r="99" spans="5:45" ht="25.5" customHeight="1" thickBot="1">
      <c r="E99" s="702" t="s">
        <v>250</v>
      </c>
      <c r="F99" s="702"/>
      <c r="G99" s="702"/>
      <c r="H99" s="702"/>
      <c r="I99" s="702"/>
      <c r="J99" s="386"/>
      <c r="K99" s="386"/>
      <c r="L99" s="386"/>
      <c r="M99" s="386"/>
      <c r="N99" s="386"/>
      <c r="O99" s="386"/>
      <c r="P99" s="386"/>
      <c r="Q99" s="386"/>
      <c r="R99" s="386"/>
      <c r="S99" s="386"/>
      <c r="T99" s="386"/>
      <c r="U99" s="386"/>
      <c r="V99" s="386"/>
      <c r="W99" s="386"/>
      <c r="X99" s="386"/>
      <c r="Y99" s="386"/>
      <c r="Z99" s="386"/>
      <c r="AA99" s="386"/>
      <c r="AB99" s="386"/>
      <c r="AC99" s="386"/>
      <c r="AD99" s="386"/>
      <c r="AE99" s="386"/>
      <c r="AF99" s="386"/>
      <c r="AG99" s="386"/>
      <c r="AH99" s="386"/>
      <c r="AI99" s="386"/>
      <c r="AJ99" s="386"/>
      <c r="AK99" s="386"/>
      <c r="AL99" s="386"/>
      <c r="AM99" s="386"/>
      <c r="AN99" s="727"/>
      <c r="AO99" s="533"/>
      <c r="AP99" s="533"/>
      <c r="AQ99" s="533"/>
      <c r="AR99" s="533"/>
      <c r="AS99" s="533"/>
    </row>
    <row r="100" spans="5:199" ht="135.75" customHeight="1" thickBot="1" thickTop="1">
      <c r="E100" s="194" t="s">
        <v>187</v>
      </c>
      <c r="F100" s="703" t="s">
        <v>188</v>
      </c>
      <c r="G100" s="704"/>
      <c r="H100" s="704"/>
      <c r="I100" s="704"/>
      <c r="J100" s="704"/>
      <c r="K100" s="704"/>
      <c r="L100" s="704"/>
      <c r="M100" s="704"/>
      <c r="N100" s="704"/>
      <c r="O100" s="704"/>
      <c r="P100" s="704"/>
      <c r="Q100" s="704"/>
      <c r="R100" s="704"/>
      <c r="S100" s="385" t="s">
        <v>189</v>
      </c>
      <c r="T100" s="352"/>
      <c r="U100" s="195"/>
      <c r="V100" s="705" t="s">
        <v>190</v>
      </c>
      <c r="W100" s="706"/>
      <c r="X100" s="707" t="s">
        <v>191</v>
      </c>
      <c r="Y100" s="708"/>
      <c r="Z100" s="705" t="s">
        <v>192</v>
      </c>
      <c r="AA100" s="709"/>
      <c r="AB100" s="710" t="s">
        <v>193</v>
      </c>
      <c r="AC100" s="711"/>
      <c r="AD100" s="710" t="s">
        <v>194</v>
      </c>
      <c r="AE100" s="712"/>
      <c r="AF100" s="196" t="s">
        <v>96</v>
      </c>
      <c r="AG100" s="197"/>
      <c r="AH100" s="713" t="s">
        <v>195</v>
      </c>
      <c r="AI100" s="714"/>
      <c r="AJ100" s="705" t="s">
        <v>86</v>
      </c>
      <c r="AK100" s="715"/>
      <c r="AL100" s="713" t="s">
        <v>87</v>
      </c>
      <c r="AM100" s="724"/>
      <c r="AN100" s="198" t="s">
        <v>196</v>
      </c>
      <c r="AO100" s="198"/>
      <c r="AP100" s="198" t="s">
        <v>197</v>
      </c>
      <c r="AQ100" s="199"/>
      <c r="AR100" s="725" t="s">
        <v>198</v>
      </c>
      <c r="AS100" s="726"/>
      <c r="BM100" s="186"/>
      <c r="BN100" s="186"/>
      <c r="BO100" s="186"/>
      <c r="BP100" s="186"/>
      <c r="BQ100" s="186"/>
      <c r="BR100" s="186"/>
      <c r="BS100" s="186"/>
      <c r="BT100" s="186"/>
      <c r="BU100" s="186"/>
      <c r="BV100" s="186"/>
      <c r="BW100" s="186"/>
      <c r="BX100" s="186"/>
      <c r="BY100" s="186"/>
      <c r="BZ100" s="186"/>
      <c r="CA100" s="186"/>
      <c r="CB100" s="186"/>
      <c r="CC100" s="186"/>
      <c r="CD100" s="186"/>
      <c r="CE100" s="186"/>
      <c r="CF100" s="186"/>
      <c r="CG100" s="186"/>
      <c r="CH100" s="186"/>
      <c r="CI100" s="186"/>
      <c r="CJ100" s="186"/>
      <c r="CK100" s="186"/>
      <c r="CL100" s="186"/>
      <c r="CM100" s="186"/>
      <c r="CN100" s="186"/>
      <c r="CO100" s="186"/>
      <c r="CP100" s="186"/>
      <c r="CQ100" s="186"/>
      <c r="CR100" s="186"/>
      <c r="CS100" s="186"/>
      <c r="CT100" s="186"/>
      <c r="CU100" s="186"/>
      <c r="CV100" s="186"/>
      <c r="CW100" s="186"/>
      <c r="CX100" s="186"/>
      <c r="CY100" s="186"/>
      <c r="CZ100" s="186"/>
      <c r="DA100" s="186"/>
      <c r="DB100" s="186"/>
      <c r="DC100" s="186"/>
      <c r="DD100" s="186"/>
      <c r="DE100" s="186"/>
      <c r="DF100" s="186"/>
      <c r="DG100" s="186"/>
      <c r="DH100" s="186"/>
      <c r="DI100" s="186"/>
      <c r="DJ100" s="186"/>
      <c r="DK100" s="186"/>
      <c r="DL100" s="186"/>
      <c r="DM100" s="186"/>
      <c r="DN100" s="186"/>
      <c r="DO100" s="186"/>
      <c r="DP100" s="186"/>
      <c r="DQ100" s="186"/>
      <c r="DR100" s="186"/>
      <c r="DS100" s="186"/>
      <c r="DT100" s="186"/>
      <c r="DU100" s="186"/>
      <c r="DV100" s="186"/>
      <c r="DW100" s="186"/>
      <c r="DX100" s="186"/>
      <c r="DY100" s="186"/>
      <c r="DZ100" s="186"/>
      <c r="EA100" s="186"/>
      <c r="EB100" s="186"/>
      <c r="EC100" s="186"/>
      <c r="ED100" s="186"/>
      <c r="EE100" s="186"/>
      <c r="EF100" s="186"/>
      <c r="EG100" s="186"/>
      <c r="EH100" s="186"/>
      <c r="EI100" s="186"/>
      <c r="EJ100" s="186"/>
      <c r="EK100" s="186"/>
      <c r="EL100" s="186"/>
      <c r="EM100" s="186"/>
      <c r="EN100" s="186"/>
      <c r="EO100" s="186"/>
      <c r="EP100" s="186"/>
      <c r="EQ100" s="186"/>
      <c r="ER100" s="186"/>
      <c r="ES100" s="186"/>
      <c r="ET100" s="186"/>
      <c r="EU100" s="186"/>
      <c r="EV100" s="186"/>
      <c r="EW100" s="186"/>
      <c r="EX100" s="186"/>
      <c r="EY100" s="186"/>
      <c r="EZ100" s="186"/>
      <c r="FA100" s="186"/>
      <c r="FB100" s="186"/>
      <c r="FC100" s="186"/>
      <c r="FD100" s="186"/>
      <c r="FE100" s="186"/>
      <c r="FF100" s="186"/>
      <c r="FG100" s="186"/>
      <c r="FH100" s="186"/>
      <c r="FI100" s="186"/>
      <c r="FJ100" s="186"/>
      <c r="FK100" s="186"/>
      <c r="FL100" s="186"/>
      <c r="FM100" s="186"/>
      <c r="FN100" s="186"/>
      <c r="FO100" s="186"/>
      <c r="FP100" s="186"/>
      <c r="FQ100" s="186"/>
      <c r="FR100" s="186"/>
      <c r="FS100" s="186"/>
      <c r="FT100" s="186"/>
      <c r="FU100" s="186"/>
      <c r="FV100" s="186"/>
      <c r="FW100" s="186"/>
      <c r="FX100" s="186"/>
      <c r="FY100" s="186"/>
      <c r="FZ100" s="186"/>
      <c r="GA100" s="186"/>
      <c r="GB100" s="186"/>
      <c r="GC100" s="186"/>
      <c r="GD100" s="186"/>
      <c r="GE100" s="186"/>
      <c r="GF100" s="186"/>
      <c r="GG100" s="186"/>
      <c r="GH100" s="186"/>
      <c r="GI100" s="186"/>
      <c r="GJ100" s="186"/>
      <c r="GK100" s="186"/>
      <c r="GL100" s="186"/>
      <c r="GM100" s="186"/>
      <c r="GN100" s="186"/>
      <c r="GO100" s="186"/>
      <c r="GP100" s="186"/>
      <c r="GQ100" s="186"/>
    </row>
    <row r="101" spans="1:199" s="200" customFormat="1" ht="31.5" customHeight="1" thickTop="1">
      <c r="A101" s="29"/>
      <c r="E101" s="359">
        <v>1</v>
      </c>
      <c r="F101" s="635"/>
      <c r="G101" s="636"/>
      <c r="H101" s="636"/>
      <c r="I101" s="636"/>
      <c r="J101" s="636"/>
      <c r="K101" s="636"/>
      <c r="L101" s="636"/>
      <c r="M101" s="636"/>
      <c r="N101" s="636"/>
      <c r="O101" s="636"/>
      <c r="P101" s="636"/>
      <c r="Q101" s="636"/>
      <c r="R101" s="636"/>
      <c r="S101" s="699"/>
      <c r="T101" s="700"/>
      <c r="U101" s="701"/>
      <c r="V101" s="698"/>
      <c r="W101" s="578"/>
      <c r="X101" s="698"/>
      <c r="Y101" s="578"/>
      <c r="Z101" s="633"/>
      <c r="AA101" s="693"/>
      <c r="AB101" s="640"/>
      <c r="AC101" s="693"/>
      <c r="AD101" s="640"/>
      <c r="AE101" s="693"/>
      <c r="AF101" s="640"/>
      <c r="AG101" s="641"/>
      <c r="AH101" s="640"/>
      <c r="AI101" s="687"/>
      <c r="AJ101" s="698"/>
      <c r="AK101" s="696"/>
      <c r="AL101" s="695"/>
      <c r="AM101" s="696"/>
      <c r="AN101" s="640"/>
      <c r="AO101" s="693"/>
      <c r="AP101" s="640"/>
      <c r="AQ101" s="641"/>
      <c r="AR101" s="633"/>
      <c r="AS101" s="687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29"/>
      <c r="FK101" s="29"/>
      <c r="FL101" s="29"/>
      <c r="FM101" s="29"/>
      <c r="FN101" s="29"/>
      <c r="FO101" s="29"/>
      <c r="FP101" s="29"/>
      <c r="FQ101" s="29"/>
      <c r="FR101" s="29"/>
      <c r="FS101" s="29"/>
      <c r="FT101" s="29"/>
      <c r="FU101" s="29"/>
      <c r="FV101" s="29"/>
      <c r="FW101" s="29"/>
      <c r="FX101" s="29"/>
      <c r="FY101" s="29"/>
      <c r="FZ101" s="29"/>
      <c r="GA101" s="29"/>
      <c r="GB101" s="29"/>
      <c r="GC101" s="29"/>
      <c r="GD101" s="29"/>
      <c r="GE101" s="29"/>
      <c r="GF101" s="29"/>
      <c r="GG101" s="29"/>
      <c r="GH101" s="29"/>
      <c r="GI101" s="29"/>
      <c r="GJ101" s="29"/>
      <c r="GK101" s="29"/>
      <c r="GL101" s="29"/>
      <c r="GM101" s="29"/>
      <c r="GN101" s="29"/>
      <c r="GO101" s="29"/>
      <c r="GP101" s="29"/>
      <c r="GQ101" s="29"/>
    </row>
    <row r="102" spans="5:45" s="29" customFormat="1" ht="31.5" customHeight="1">
      <c r="E102" s="360">
        <v>3</v>
      </c>
      <c r="F102" s="677" t="s">
        <v>251</v>
      </c>
      <c r="G102" s="680"/>
      <c r="H102" s="680"/>
      <c r="I102" s="680"/>
      <c r="J102" s="680"/>
      <c r="K102" s="680"/>
      <c r="L102" s="680"/>
      <c r="M102" s="680"/>
      <c r="N102" s="680"/>
      <c r="O102" s="680"/>
      <c r="P102" s="680"/>
      <c r="Q102" s="680"/>
      <c r="R102" s="681"/>
      <c r="S102" s="679">
        <v>7</v>
      </c>
      <c r="T102" s="638"/>
      <c r="U102" s="697"/>
      <c r="V102" s="698">
        <v>4</v>
      </c>
      <c r="W102" s="578"/>
      <c r="X102" s="577">
        <f>V102*30</f>
        <v>120</v>
      </c>
      <c r="Y102" s="578"/>
      <c r="Z102" s="633">
        <f>AB102+AD102+AF102</f>
        <v>72</v>
      </c>
      <c r="AA102" s="693"/>
      <c r="AB102" s="640">
        <v>36</v>
      </c>
      <c r="AC102" s="693"/>
      <c r="AD102" s="640">
        <v>36</v>
      </c>
      <c r="AE102" s="693"/>
      <c r="AF102" s="640"/>
      <c r="AG102" s="641"/>
      <c r="AH102" s="640">
        <f>X102-Z102</f>
        <v>48</v>
      </c>
      <c r="AI102" s="687"/>
      <c r="AJ102" s="633"/>
      <c r="AK102" s="693"/>
      <c r="AL102" s="695">
        <v>7</v>
      </c>
      <c r="AM102" s="696"/>
      <c r="AN102" s="640"/>
      <c r="AO102" s="693"/>
      <c r="AP102" s="640"/>
      <c r="AQ102" s="687"/>
      <c r="AR102" s="579">
        <f aca="true" t="shared" si="25" ref="AR102:AR110">Z102/18</f>
        <v>4</v>
      </c>
      <c r="AS102" s="574"/>
    </row>
    <row r="103" spans="5:45" s="29" customFormat="1" ht="31.5" customHeight="1">
      <c r="E103" s="361">
        <v>4</v>
      </c>
      <c r="F103" s="677" t="s">
        <v>252</v>
      </c>
      <c r="G103" s="677"/>
      <c r="H103" s="677"/>
      <c r="I103" s="677"/>
      <c r="J103" s="677"/>
      <c r="K103" s="677"/>
      <c r="L103" s="677"/>
      <c r="M103" s="677"/>
      <c r="N103" s="677"/>
      <c r="O103" s="677"/>
      <c r="P103" s="677"/>
      <c r="Q103" s="677"/>
      <c r="R103" s="678"/>
      <c r="S103" s="679">
        <v>7</v>
      </c>
      <c r="T103" s="638"/>
      <c r="U103" s="639"/>
      <c r="V103" s="628">
        <v>1.5</v>
      </c>
      <c r="W103" s="629"/>
      <c r="X103" s="628">
        <f>V103*30</f>
        <v>45</v>
      </c>
      <c r="Y103" s="629"/>
      <c r="Z103" s="579">
        <f>AB103+AD103+AF103</f>
        <v>36</v>
      </c>
      <c r="AA103" s="580"/>
      <c r="AB103" s="573"/>
      <c r="AC103" s="580"/>
      <c r="AD103" s="573">
        <v>36</v>
      </c>
      <c r="AE103" s="580"/>
      <c r="AF103" s="573"/>
      <c r="AG103" s="580"/>
      <c r="AH103" s="573">
        <f>X103-Z103</f>
        <v>9</v>
      </c>
      <c r="AI103" s="574"/>
      <c r="AJ103" s="579"/>
      <c r="AK103" s="580"/>
      <c r="AL103" s="668">
        <v>7.6</v>
      </c>
      <c r="AM103" s="669"/>
      <c r="AN103" s="573"/>
      <c r="AO103" s="580"/>
      <c r="AP103" s="573"/>
      <c r="AQ103" s="574"/>
      <c r="AR103" s="579">
        <f t="shared" si="25"/>
        <v>2</v>
      </c>
      <c r="AS103" s="574"/>
    </row>
    <row r="104" spans="5:45" s="29" customFormat="1" ht="25.5" customHeight="1">
      <c r="E104" s="361">
        <v>5</v>
      </c>
      <c r="F104" s="677" t="s">
        <v>253</v>
      </c>
      <c r="G104" s="680"/>
      <c r="H104" s="680"/>
      <c r="I104" s="680"/>
      <c r="J104" s="680"/>
      <c r="K104" s="680"/>
      <c r="L104" s="680"/>
      <c r="M104" s="680"/>
      <c r="N104" s="680"/>
      <c r="O104" s="680"/>
      <c r="P104" s="680"/>
      <c r="Q104" s="680"/>
      <c r="R104" s="681"/>
      <c r="S104" s="679">
        <v>7</v>
      </c>
      <c r="T104" s="638"/>
      <c r="U104" s="639"/>
      <c r="V104" s="628">
        <v>3.5</v>
      </c>
      <c r="W104" s="629"/>
      <c r="X104" s="577">
        <f aca="true" t="shared" si="26" ref="X104:X111">V104*30</f>
        <v>105</v>
      </c>
      <c r="Y104" s="578"/>
      <c r="Z104" s="633">
        <f aca="true" t="shared" si="27" ref="Z104:Z110">AB104+AD104+AF104</f>
        <v>72</v>
      </c>
      <c r="AA104" s="693"/>
      <c r="AB104" s="573">
        <v>36</v>
      </c>
      <c r="AC104" s="580"/>
      <c r="AD104" s="573">
        <v>36</v>
      </c>
      <c r="AE104" s="580"/>
      <c r="AF104" s="573"/>
      <c r="AG104" s="581"/>
      <c r="AH104" s="640">
        <f aca="true" t="shared" si="28" ref="AH104:AH110">X104-Z104</f>
        <v>33</v>
      </c>
      <c r="AI104" s="687"/>
      <c r="AJ104" s="628">
        <v>7</v>
      </c>
      <c r="AK104" s="669"/>
      <c r="AL104" s="668"/>
      <c r="AM104" s="669"/>
      <c r="AN104" s="573"/>
      <c r="AO104" s="580"/>
      <c r="AP104" s="573"/>
      <c r="AQ104" s="574"/>
      <c r="AR104" s="579">
        <f t="shared" si="25"/>
        <v>4</v>
      </c>
      <c r="AS104" s="574"/>
    </row>
    <row r="105" spans="5:45" s="29" customFormat="1" ht="21.75" customHeight="1">
      <c r="E105" s="361">
        <f>SUM(E104+1)</f>
        <v>6</v>
      </c>
      <c r="F105" s="677" t="s">
        <v>254</v>
      </c>
      <c r="G105" s="680"/>
      <c r="H105" s="680"/>
      <c r="I105" s="680"/>
      <c r="J105" s="680"/>
      <c r="K105" s="680"/>
      <c r="L105" s="680"/>
      <c r="M105" s="680"/>
      <c r="N105" s="680"/>
      <c r="O105" s="680"/>
      <c r="P105" s="680"/>
      <c r="Q105" s="680"/>
      <c r="R105" s="681"/>
      <c r="S105" s="679">
        <v>7</v>
      </c>
      <c r="T105" s="690"/>
      <c r="U105" s="691"/>
      <c r="V105" s="628">
        <v>3</v>
      </c>
      <c r="W105" s="692"/>
      <c r="X105" s="577">
        <f t="shared" si="26"/>
        <v>90</v>
      </c>
      <c r="Y105" s="578"/>
      <c r="Z105" s="633">
        <f t="shared" si="27"/>
        <v>54</v>
      </c>
      <c r="AA105" s="693"/>
      <c r="AB105" s="573">
        <v>36</v>
      </c>
      <c r="AC105" s="694"/>
      <c r="AD105" s="573">
        <v>18</v>
      </c>
      <c r="AE105" s="694"/>
      <c r="AF105" s="573"/>
      <c r="AG105" s="694"/>
      <c r="AH105" s="640">
        <f t="shared" si="28"/>
        <v>36</v>
      </c>
      <c r="AI105" s="687"/>
      <c r="AJ105" s="579">
        <v>8</v>
      </c>
      <c r="AK105" s="688"/>
      <c r="AL105" s="668">
        <v>7</v>
      </c>
      <c r="AM105" s="689"/>
      <c r="AN105" s="573"/>
      <c r="AO105" s="580"/>
      <c r="AP105" s="573"/>
      <c r="AQ105" s="574"/>
      <c r="AR105" s="579">
        <f t="shared" si="25"/>
        <v>3</v>
      </c>
      <c r="AS105" s="574"/>
    </row>
    <row r="106" spans="5:46" s="29" customFormat="1" ht="23.25" customHeight="1">
      <c r="E106" s="361">
        <f>SUM(E107+1)</f>
        <v>8</v>
      </c>
      <c r="F106" s="677" t="s">
        <v>255</v>
      </c>
      <c r="G106" s="680"/>
      <c r="H106" s="680"/>
      <c r="I106" s="680"/>
      <c r="J106" s="680"/>
      <c r="K106" s="680"/>
      <c r="L106" s="680"/>
      <c r="M106" s="680"/>
      <c r="N106" s="680"/>
      <c r="O106" s="680"/>
      <c r="P106" s="680"/>
      <c r="Q106" s="680"/>
      <c r="R106" s="681"/>
      <c r="S106" s="679">
        <v>7</v>
      </c>
      <c r="T106" s="638"/>
      <c r="U106" s="639"/>
      <c r="V106" s="685">
        <v>2.5</v>
      </c>
      <c r="W106" s="686"/>
      <c r="X106" s="577">
        <f>V106*30</f>
        <v>75</v>
      </c>
      <c r="Y106" s="578"/>
      <c r="Z106" s="579">
        <f>AB106+AD106+AF106</f>
        <v>54</v>
      </c>
      <c r="AA106" s="580"/>
      <c r="AB106" s="573">
        <v>36</v>
      </c>
      <c r="AC106" s="580"/>
      <c r="AD106" s="573">
        <v>18</v>
      </c>
      <c r="AE106" s="580"/>
      <c r="AF106" s="573"/>
      <c r="AG106" s="581"/>
      <c r="AH106" s="573">
        <f>X106-Z106</f>
        <v>21</v>
      </c>
      <c r="AI106" s="574"/>
      <c r="AJ106" s="579"/>
      <c r="AK106" s="580"/>
      <c r="AL106" s="668">
        <v>7</v>
      </c>
      <c r="AM106" s="669"/>
      <c r="AN106" s="573"/>
      <c r="AO106" s="580"/>
      <c r="AP106" s="573"/>
      <c r="AQ106" s="574"/>
      <c r="AR106" s="579">
        <f t="shared" si="25"/>
        <v>3</v>
      </c>
      <c r="AS106" s="574"/>
      <c r="AT106" s="110"/>
    </row>
    <row r="107" spans="5:45" s="29" customFormat="1" ht="50.25" customHeight="1">
      <c r="E107" s="361">
        <f>SUM(E105+1)</f>
        <v>7</v>
      </c>
      <c r="F107" s="677" t="s">
        <v>256</v>
      </c>
      <c r="G107" s="677"/>
      <c r="H107" s="677"/>
      <c r="I107" s="677"/>
      <c r="J107" s="677"/>
      <c r="K107" s="677"/>
      <c r="L107" s="677"/>
      <c r="M107" s="677"/>
      <c r="N107" s="677"/>
      <c r="O107" s="677"/>
      <c r="P107" s="677"/>
      <c r="Q107" s="677"/>
      <c r="R107" s="678"/>
      <c r="S107" s="679">
        <v>7</v>
      </c>
      <c r="T107" s="638"/>
      <c r="U107" s="639"/>
      <c r="V107" s="628">
        <v>4</v>
      </c>
      <c r="W107" s="629"/>
      <c r="X107" s="628">
        <f>V107*30</f>
        <v>120</v>
      </c>
      <c r="Y107" s="629"/>
      <c r="Z107" s="579">
        <f>AB107+AD107+AF107</f>
        <v>72</v>
      </c>
      <c r="AA107" s="580"/>
      <c r="AB107" s="573">
        <v>36</v>
      </c>
      <c r="AC107" s="580"/>
      <c r="AD107" s="573"/>
      <c r="AE107" s="580"/>
      <c r="AF107" s="573">
        <v>36</v>
      </c>
      <c r="AG107" s="580"/>
      <c r="AH107" s="573">
        <f>X107-Z107</f>
        <v>48</v>
      </c>
      <c r="AI107" s="574"/>
      <c r="AJ107" s="579"/>
      <c r="AK107" s="580"/>
      <c r="AL107" s="668">
        <v>7</v>
      </c>
      <c r="AM107" s="669"/>
      <c r="AN107" s="573"/>
      <c r="AO107" s="580"/>
      <c r="AP107" s="573"/>
      <c r="AQ107" s="574"/>
      <c r="AR107" s="579">
        <f t="shared" si="25"/>
        <v>4</v>
      </c>
      <c r="AS107" s="574"/>
    </row>
    <row r="108" spans="5:46" s="29" customFormat="1" ht="25.5" customHeight="1">
      <c r="E108" s="361">
        <v>8</v>
      </c>
      <c r="F108" s="677" t="s">
        <v>257</v>
      </c>
      <c r="G108" s="680"/>
      <c r="H108" s="680"/>
      <c r="I108" s="680"/>
      <c r="J108" s="680"/>
      <c r="K108" s="680"/>
      <c r="L108" s="680"/>
      <c r="M108" s="680"/>
      <c r="N108" s="680"/>
      <c r="O108" s="680"/>
      <c r="P108" s="680"/>
      <c r="Q108" s="680"/>
      <c r="R108" s="681"/>
      <c r="S108" s="682">
        <v>7</v>
      </c>
      <c r="T108" s="683"/>
      <c r="U108" s="684"/>
      <c r="V108" s="628">
        <v>4.5</v>
      </c>
      <c r="W108" s="629"/>
      <c r="X108" s="577">
        <f t="shared" si="26"/>
        <v>135</v>
      </c>
      <c r="Y108" s="578"/>
      <c r="Z108" s="579">
        <f t="shared" si="27"/>
        <v>72</v>
      </c>
      <c r="AA108" s="580"/>
      <c r="AB108" s="573">
        <v>36</v>
      </c>
      <c r="AC108" s="580"/>
      <c r="AD108" s="573"/>
      <c r="AE108" s="580"/>
      <c r="AF108" s="573">
        <v>36</v>
      </c>
      <c r="AG108" s="581"/>
      <c r="AH108" s="573">
        <f t="shared" si="28"/>
        <v>63</v>
      </c>
      <c r="AI108" s="574"/>
      <c r="AJ108" s="628">
        <v>7</v>
      </c>
      <c r="AK108" s="669"/>
      <c r="AL108" s="668"/>
      <c r="AM108" s="669"/>
      <c r="AN108" s="573"/>
      <c r="AO108" s="580"/>
      <c r="AP108" s="573"/>
      <c r="AQ108" s="574"/>
      <c r="AR108" s="579">
        <v>4</v>
      </c>
      <c r="AS108" s="574"/>
      <c r="AT108" s="110"/>
    </row>
    <row r="109" spans="5:63" s="29" customFormat="1" ht="23.25" customHeight="1">
      <c r="E109" s="361">
        <v>9</v>
      </c>
      <c r="F109" s="677" t="s">
        <v>258</v>
      </c>
      <c r="G109" s="677"/>
      <c r="H109" s="677"/>
      <c r="I109" s="677"/>
      <c r="J109" s="677"/>
      <c r="K109" s="677"/>
      <c r="L109" s="677"/>
      <c r="M109" s="677"/>
      <c r="N109" s="677"/>
      <c r="O109" s="677"/>
      <c r="P109" s="677"/>
      <c r="Q109" s="677"/>
      <c r="R109" s="678"/>
      <c r="S109" s="679">
        <v>7</v>
      </c>
      <c r="T109" s="638"/>
      <c r="U109" s="639"/>
      <c r="V109" s="628">
        <v>4</v>
      </c>
      <c r="W109" s="629"/>
      <c r="X109" s="577">
        <f t="shared" si="26"/>
        <v>120</v>
      </c>
      <c r="Y109" s="578"/>
      <c r="Z109" s="579">
        <f t="shared" si="27"/>
        <v>45</v>
      </c>
      <c r="AA109" s="580"/>
      <c r="AB109" s="573">
        <v>45</v>
      </c>
      <c r="AC109" s="580"/>
      <c r="AD109" s="573"/>
      <c r="AE109" s="580"/>
      <c r="AF109" s="573"/>
      <c r="AG109" s="581"/>
      <c r="AH109" s="573">
        <f t="shared" si="28"/>
        <v>75</v>
      </c>
      <c r="AI109" s="574"/>
      <c r="AJ109" s="628">
        <v>7</v>
      </c>
      <c r="AK109" s="669"/>
      <c r="AL109" s="668"/>
      <c r="AM109" s="669"/>
      <c r="AN109" s="573"/>
      <c r="AO109" s="580"/>
      <c r="AP109" s="573"/>
      <c r="AQ109" s="574"/>
      <c r="AR109" s="579">
        <f t="shared" si="25"/>
        <v>2.5</v>
      </c>
      <c r="AS109" s="574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59"/>
      <c r="BG109" s="159"/>
      <c r="BI109" s="110"/>
      <c r="BJ109" s="110"/>
      <c r="BK109" s="110"/>
    </row>
    <row r="110" spans="5:63" s="29" customFormat="1" ht="23.25" customHeight="1" thickBot="1">
      <c r="E110" s="362">
        <f>SUM(E109+1)</f>
        <v>10</v>
      </c>
      <c r="F110" s="635" t="s">
        <v>259</v>
      </c>
      <c r="G110" s="635"/>
      <c r="H110" s="635"/>
      <c r="I110" s="635"/>
      <c r="J110" s="635"/>
      <c r="K110" s="635"/>
      <c r="L110" s="635"/>
      <c r="M110" s="635"/>
      <c r="N110" s="635"/>
      <c r="O110" s="635"/>
      <c r="P110" s="635"/>
      <c r="Q110" s="635"/>
      <c r="R110" s="670"/>
      <c r="S110" s="671">
        <v>7</v>
      </c>
      <c r="T110" s="672"/>
      <c r="U110" s="673"/>
      <c r="V110" s="674">
        <v>3</v>
      </c>
      <c r="W110" s="675"/>
      <c r="X110" s="676">
        <f t="shared" si="26"/>
        <v>90</v>
      </c>
      <c r="Y110" s="658"/>
      <c r="Z110" s="579">
        <f t="shared" si="27"/>
        <v>36</v>
      </c>
      <c r="AA110" s="580"/>
      <c r="AB110" s="573">
        <v>36</v>
      </c>
      <c r="AC110" s="580"/>
      <c r="AD110" s="573"/>
      <c r="AE110" s="580"/>
      <c r="AF110" s="573"/>
      <c r="AG110" s="581"/>
      <c r="AH110" s="573">
        <f t="shared" si="28"/>
        <v>54</v>
      </c>
      <c r="AI110" s="574"/>
      <c r="AJ110" s="579">
        <v>8</v>
      </c>
      <c r="AK110" s="580"/>
      <c r="AL110" s="668">
        <v>7</v>
      </c>
      <c r="AM110" s="669"/>
      <c r="AN110" s="573"/>
      <c r="AO110" s="580"/>
      <c r="AP110" s="573">
        <v>7</v>
      </c>
      <c r="AQ110" s="574"/>
      <c r="AR110" s="579">
        <f t="shared" si="25"/>
        <v>2</v>
      </c>
      <c r="AS110" s="574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59"/>
      <c r="BD110" s="159"/>
      <c r="BE110" s="159"/>
      <c r="BF110" s="159"/>
      <c r="BG110" s="159"/>
      <c r="BI110" s="110"/>
      <c r="BJ110" s="110"/>
      <c r="BK110" s="110"/>
    </row>
    <row r="111" spans="5:63" s="11" customFormat="1" ht="40.5" customHeight="1" thickBot="1" thickTop="1">
      <c r="E111" s="181"/>
      <c r="F111" s="488" t="s">
        <v>206</v>
      </c>
      <c r="G111" s="487"/>
      <c r="H111" s="487"/>
      <c r="I111" s="487"/>
      <c r="J111" s="487"/>
      <c r="K111" s="487"/>
      <c r="L111" s="487"/>
      <c r="M111" s="487"/>
      <c r="N111" s="487"/>
      <c r="O111" s="487"/>
      <c r="P111" s="487"/>
      <c r="Q111" s="487"/>
      <c r="R111" s="487"/>
      <c r="S111" s="487"/>
      <c r="T111" s="487"/>
      <c r="U111" s="484"/>
      <c r="V111" s="666">
        <f>SUM(V101:V110)</f>
        <v>30</v>
      </c>
      <c r="W111" s="667"/>
      <c r="X111" s="662">
        <f t="shared" si="26"/>
        <v>900</v>
      </c>
      <c r="Y111" s="665"/>
      <c r="Z111" s="662">
        <f>SUM(Z101:Z110)</f>
        <v>513</v>
      </c>
      <c r="AA111" s="665"/>
      <c r="AB111" s="662">
        <f>SUM(AB101:AB110)</f>
        <v>297</v>
      </c>
      <c r="AC111" s="665"/>
      <c r="AD111" s="662">
        <f>SUM(AD101:AD110)</f>
        <v>144</v>
      </c>
      <c r="AE111" s="665"/>
      <c r="AF111" s="662">
        <f>SUM(AF101:AF110)</f>
        <v>72</v>
      </c>
      <c r="AG111" s="665"/>
      <c r="AH111" s="662">
        <f>SUM(AH101:AH110)</f>
        <v>387</v>
      </c>
      <c r="AI111" s="665"/>
      <c r="AJ111" s="662">
        <v>3</v>
      </c>
      <c r="AK111" s="663"/>
      <c r="AL111" s="664">
        <v>6</v>
      </c>
      <c r="AM111" s="663"/>
      <c r="AN111" s="664"/>
      <c r="AO111" s="663"/>
      <c r="AP111" s="664">
        <v>1</v>
      </c>
      <c r="AQ111" s="665"/>
      <c r="AR111" s="649">
        <f>SUM(AR101:AR110)</f>
        <v>28.5</v>
      </c>
      <c r="AS111" s="650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  <c r="BD111" s="159"/>
      <c r="BE111" s="159"/>
      <c r="BF111" s="159"/>
      <c r="BG111" s="159"/>
      <c r="BI111" s="109"/>
      <c r="BJ111" s="109"/>
      <c r="BK111" s="109"/>
    </row>
    <row r="112" spans="5:44" ht="24.75" thickBot="1" thickTop="1">
      <c r="E112" s="192"/>
      <c r="F112" s="185" t="s">
        <v>246</v>
      </c>
      <c r="G112" s="651" t="s">
        <v>247</v>
      </c>
      <c r="H112" s="651"/>
      <c r="I112" s="651"/>
      <c r="J112" s="651"/>
      <c r="K112" s="651"/>
      <c r="L112" s="651"/>
      <c r="M112" s="651"/>
      <c r="N112" s="651"/>
      <c r="O112" s="651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B112" s="192"/>
      <c r="AC112" s="192"/>
      <c r="AD112" s="192"/>
      <c r="AE112" s="192"/>
      <c r="AF112" s="192"/>
      <c r="AH112" s="192"/>
      <c r="AI112" s="192"/>
      <c r="AN112" s="192"/>
      <c r="AR112" s="192"/>
    </row>
    <row r="113" spans="5:45" ht="24" customHeight="1" thickTop="1">
      <c r="E113" s="359">
        <v>7</v>
      </c>
      <c r="F113" s="652" t="s">
        <v>260</v>
      </c>
      <c r="G113" s="653"/>
      <c r="H113" s="653"/>
      <c r="I113" s="653"/>
      <c r="J113" s="653"/>
      <c r="K113" s="653"/>
      <c r="L113" s="653"/>
      <c r="M113" s="653"/>
      <c r="N113" s="653"/>
      <c r="O113" s="653"/>
      <c r="P113" s="653"/>
      <c r="Q113" s="653"/>
      <c r="R113" s="654"/>
      <c r="S113" s="655">
        <v>7</v>
      </c>
      <c r="T113" s="655"/>
      <c r="U113" s="656"/>
      <c r="V113" s="657">
        <v>4</v>
      </c>
      <c r="W113" s="658"/>
      <c r="X113" s="657">
        <f>V113*30</f>
        <v>120</v>
      </c>
      <c r="Y113" s="658"/>
      <c r="Z113" s="659">
        <f>AB113+AD113+AF113</f>
        <v>54</v>
      </c>
      <c r="AA113" s="660"/>
      <c r="AB113" s="642">
        <v>36</v>
      </c>
      <c r="AC113" s="660"/>
      <c r="AD113" s="642"/>
      <c r="AE113" s="660"/>
      <c r="AF113" s="640">
        <v>18</v>
      </c>
      <c r="AG113" s="661"/>
      <c r="AH113" s="642">
        <f>X113-Z113</f>
        <v>66</v>
      </c>
      <c r="AI113" s="643"/>
      <c r="AJ113" s="644"/>
      <c r="AK113" s="645"/>
      <c r="AL113" s="646">
        <v>7</v>
      </c>
      <c r="AM113" s="647"/>
      <c r="AN113" s="642"/>
      <c r="AO113" s="648"/>
      <c r="AP113" s="631"/>
      <c r="AQ113" s="632"/>
      <c r="AR113" s="633">
        <v>3</v>
      </c>
      <c r="AS113" s="634"/>
    </row>
    <row r="114" spans="5:49" s="29" customFormat="1" ht="33" customHeight="1">
      <c r="E114" s="360">
        <v>8</v>
      </c>
      <c r="F114" s="635" t="s">
        <v>261</v>
      </c>
      <c r="G114" s="636"/>
      <c r="H114" s="636"/>
      <c r="I114" s="636"/>
      <c r="J114" s="636"/>
      <c r="K114" s="636"/>
      <c r="L114" s="636"/>
      <c r="M114" s="636"/>
      <c r="N114" s="636"/>
      <c r="O114" s="636"/>
      <c r="P114" s="636"/>
      <c r="Q114" s="636"/>
      <c r="R114" s="637"/>
      <c r="S114" s="638">
        <v>7</v>
      </c>
      <c r="T114" s="638"/>
      <c r="U114" s="639"/>
      <c r="V114" s="628">
        <v>3.5</v>
      </c>
      <c r="W114" s="629"/>
      <c r="X114" s="619">
        <f>V114*30</f>
        <v>105</v>
      </c>
      <c r="Y114" s="627"/>
      <c r="Z114" s="579">
        <f>AB114+AD114+AF114</f>
        <v>63</v>
      </c>
      <c r="AA114" s="580"/>
      <c r="AB114" s="573">
        <v>36</v>
      </c>
      <c r="AC114" s="580"/>
      <c r="AD114" s="573">
        <v>27</v>
      </c>
      <c r="AE114" s="580"/>
      <c r="AF114" s="640"/>
      <c r="AG114" s="641"/>
      <c r="AH114" s="573">
        <f>X114-Z114</f>
        <v>42</v>
      </c>
      <c r="AI114" s="574"/>
      <c r="AJ114" s="579">
        <v>7</v>
      </c>
      <c r="AK114" s="580"/>
      <c r="AL114" s="573"/>
      <c r="AM114" s="580"/>
      <c r="AN114" s="573"/>
      <c r="AO114" s="580"/>
      <c r="AP114" s="573"/>
      <c r="AQ114" s="581"/>
      <c r="AR114" s="579">
        <v>3.5</v>
      </c>
      <c r="AS114" s="574"/>
      <c r="AU114" s="110"/>
      <c r="AV114" s="110"/>
      <c r="AW114" s="110"/>
    </row>
    <row r="115" spans="5:49" s="29" customFormat="1" ht="36.75" customHeight="1">
      <c r="E115" s="363">
        <v>9</v>
      </c>
      <c r="F115" s="622" t="s">
        <v>262</v>
      </c>
      <c r="G115" s="623"/>
      <c r="H115" s="623"/>
      <c r="I115" s="623"/>
      <c r="J115" s="623"/>
      <c r="K115" s="623"/>
      <c r="L115" s="623"/>
      <c r="M115" s="623"/>
      <c r="N115" s="623"/>
      <c r="O115" s="623"/>
      <c r="P115" s="623"/>
      <c r="Q115" s="623"/>
      <c r="R115" s="624"/>
      <c r="S115" s="625">
        <v>7</v>
      </c>
      <c r="T115" s="625"/>
      <c r="U115" s="626"/>
      <c r="V115" s="619">
        <v>5</v>
      </c>
      <c r="W115" s="627"/>
      <c r="X115" s="628">
        <f>V115*30</f>
        <v>150</v>
      </c>
      <c r="Y115" s="629"/>
      <c r="Z115" s="630">
        <f>AB115+AD115+AF115</f>
        <v>72</v>
      </c>
      <c r="AA115" s="621"/>
      <c r="AB115" s="609">
        <v>36</v>
      </c>
      <c r="AC115" s="621"/>
      <c r="AD115" s="609">
        <v>36</v>
      </c>
      <c r="AE115" s="621"/>
      <c r="AF115" s="609"/>
      <c r="AG115" s="610"/>
      <c r="AH115" s="609">
        <f>X115-Z115</f>
        <v>78</v>
      </c>
      <c r="AI115" s="618"/>
      <c r="AJ115" s="619">
        <v>7</v>
      </c>
      <c r="AK115" s="620"/>
      <c r="AL115" s="609"/>
      <c r="AM115" s="621"/>
      <c r="AN115" s="609"/>
      <c r="AO115" s="621"/>
      <c r="AP115" s="609">
        <v>7</v>
      </c>
      <c r="AQ115" s="610"/>
      <c r="AR115" s="579">
        <v>4</v>
      </c>
      <c r="AS115" s="574"/>
      <c r="AU115" s="110"/>
      <c r="AV115" s="110"/>
      <c r="AW115" s="110"/>
    </row>
    <row r="116" spans="1:78" ht="23.25" customHeight="1" thickBot="1">
      <c r="A116" s="355"/>
      <c r="B116" s="201"/>
      <c r="C116" s="201"/>
      <c r="D116" s="298"/>
      <c r="E116" s="364">
        <v>10</v>
      </c>
      <c r="F116" s="611" t="s">
        <v>263</v>
      </c>
      <c r="G116" s="612"/>
      <c r="H116" s="612"/>
      <c r="I116" s="612"/>
      <c r="J116" s="612"/>
      <c r="K116" s="612"/>
      <c r="L116" s="612"/>
      <c r="M116" s="612"/>
      <c r="N116" s="612"/>
      <c r="O116" s="612"/>
      <c r="P116" s="612"/>
      <c r="Q116" s="612"/>
      <c r="R116" s="613"/>
      <c r="S116" s="614">
        <v>7</v>
      </c>
      <c r="T116" s="614"/>
      <c r="U116" s="615"/>
      <c r="V116" s="616">
        <v>3</v>
      </c>
      <c r="W116" s="617"/>
      <c r="X116" s="616">
        <f>V116*30</f>
        <v>90</v>
      </c>
      <c r="Y116" s="617"/>
      <c r="Z116" s="600">
        <f>AB116+AD116+AF116</f>
        <v>36</v>
      </c>
      <c r="AA116" s="606"/>
      <c r="AB116" s="598">
        <v>36</v>
      </c>
      <c r="AC116" s="606"/>
      <c r="AD116" s="598"/>
      <c r="AE116" s="606"/>
      <c r="AF116" s="598"/>
      <c r="AG116" s="606"/>
      <c r="AH116" s="598">
        <f>X116-Z116</f>
        <v>54</v>
      </c>
      <c r="AI116" s="599"/>
      <c r="AJ116" s="600"/>
      <c r="AK116" s="606"/>
      <c r="AL116" s="607">
        <v>7</v>
      </c>
      <c r="AM116" s="608"/>
      <c r="AN116" s="598"/>
      <c r="AO116" s="606"/>
      <c r="AP116" s="598"/>
      <c r="AQ116" s="599"/>
      <c r="AR116" s="600">
        <v>2</v>
      </c>
      <c r="AS116" s="599"/>
      <c r="AT116" s="186"/>
      <c r="AU116" s="186"/>
      <c r="AV116" s="186"/>
      <c r="AW116" s="186"/>
      <c r="AX116" s="186"/>
      <c r="AY116" s="186"/>
      <c r="AZ116" s="186"/>
      <c r="BA116" s="186"/>
      <c r="BB116" s="186"/>
      <c r="BC116" s="186"/>
      <c r="BD116" s="186"/>
      <c r="BE116" s="186"/>
      <c r="BF116" s="186"/>
      <c r="BG116" s="186"/>
      <c r="BH116" s="186"/>
      <c r="BI116" s="186"/>
      <c r="BJ116" s="186"/>
      <c r="BK116" s="186"/>
      <c r="BL116" s="186"/>
      <c r="BM116" s="186"/>
      <c r="BN116" s="186"/>
      <c r="BO116" s="186"/>
      <c r="BP116" s="186"/>
      <c r="BQ116" s="186"/>
      <c r="BR116" s="186"/>
      <c r="BS116" s="186"/>
      <c r="BT116" s="186"/>
      <c r="BU116" s="186"/>
      <c r="BV116" s="186"/>
      <c r="BW116" s="186"/>
      <c r="BX116" s="186"/>
      <c r="BY116" s="186"/>
      <c r="BZ116" s="186"/>
    </row>
    <row r="117" spans="1:133" ht="29.25" thickBot="1" thickTop="1">
      <c r="A117" s="186"/>
      <c r="B117" s="357"/>
      <c r="C117" s="201"/>
      <c r="D117" s="298"/>
      <c r="E117" s="356"/>
      <c r="F117" s="601" t="s">
        <v>264</v>
      </c>
      <c r="G117" s="602"/>
      <c r="H117" s="602"/>
      <c r="I117" s="602"/>
      <c r="J117" s="602"/>
      <c r="K117" s="602"/>
      <c r="L117" s="602"/>
      <c r="M117" s="602"/>
      <c r="N117" s="602"/>
      <c r="O117" s="602"/>
      <c r="P117" s="602"/>
      <c r="Q117" s="602"/>
      <c r="R117" s="603"/>
      <c r="S117" s="604"/>
      <c r="T117" s="605"/>
      <c r="U117" s="299"/>
      <c r="V117" s="604"/>
      <c r="W117" s="605"/>
      <c r="X117" s="604"/>
      <c r="Y117" s="605"/>
      <c r="Z117" s="604"/>
      <c r="AA117" s="605"/>
      <c r="AB117" s="604"/>
      <c r="AC117" s="605"/>
      <c r="AD117" s="604"/>
      <c r="AE117" s="605"/>
      <c r="AF117" s="299"/>
      <c r="AG117" s="299"/>
      <c r="AH117" s="604"/>
      <c r="AI117" s="605"/>
      <c r="AJ117" s="590">
        <v>3</v>
      </c>
      <c r="AK117" s="591"/>
      <c r="AL117" s="592">
        <v>6</v>
      </c>
      <c r="AM117" s="593"/>
      <c r="AN117" s="594">
        <v>1</v>
      </c>
      <c r="AO117" s="595"/>
      <c r="AP117" s="596"/>
      <c r="AQ117" s="299"/>
      <c r="AR117" s="590">
        <f>SUM(AR101:AS106,AR113:AS116)</f>
        <v>28.5</v>
      </c>
      <c r="AS117" s="597"/>
      <c r="AT117" s="202"/>
      <c r="AU117" s="186"/>
      <c r="AV117" s="186"/>
      <c r="AW117" s="186"/>
      <c r="AX117" s="186"/>
      <c r="AY117" s="186"/>
      <c r="AZ117" s="186"/>
      <c r="BA117" s="186"/>
      <c r="BB117" s="186"/>
      <c r="BC117" s="186"/>
      <c r="BD117" s="186"/>
      <c r="BE117" s="186"/>
      <c r="BF117" s="186"/>
      <c r="BG117" s="186"/>
      <c r="BH117" s="186"/>
      <c r="BI117" s="186"/>
      <c r="BJ117" s="186"/>
      <c r="BK117" s="186"/>
      <c r="BL117" s="186"/>
      <c r="BM117" s="186"/>
      <c r="BN117" s="186"/>
      <c r="BO117" s="186"/>
      <c r="BP117" s="186"/>
      <c r="BQ117" s="186"/>
      <c r="BR117" s="186"/>
      <c r="BS117" s="186"/>
      <c r="BT117" s="186"/>
      <c r="BU117" s="186"/>
      <c r="BV117" s="186"/>
      <c r="BW117" s="186"/>
      <c r="BX117" s="186"/>
      <c r="BY117" s="186"/>
      <c r="BZ117" s="186"/>
      <c r="CA117" s="300"/>
      <c r="CB117" s="208"/>
      <c r="CC117" s="208"/>
      <c r="CD117" s="208"/>
      <c r="CE117" s="208"/>
      <c r="CF117" s="208"/>
      <c r="CG117" s="208"/>
      <c r="CH117" s="208"/>
      <c r="CI117" s="208"/>
      <c r="CJ117" s="208"/>
      <c r="CK117" s="208"/>
      <c r="CL117" s="208"/>
      <c r="CM117" s="208"/>
      <c r="CN117" s="208"/>
      <c r="CO117" s="208"/>
      <c r="CP117" s="208"/>
      <c r="CQ117" s="208"/>
      <c r="CR117" s="208"/>
      <c r="CS117" s="208"/>
      <c r="CT117" s="208"/>
      <c r="CU117" s="208"/>
      <c r="CV117" s="208"/>
      <c r="CW117" s="208"/>
      <c r="CX117" s="208"/>
      <c r="CY117" s="208"/>
      <c r="CZ117" s="208"/>
      <c r="DA117" s="208"/>
      <c r="DB117" s="208"/>
      <c r="DC117" s="208"/>
      <c r="DD117" s="208"/>
      <c r="DE117" s="208"/>
      <c r="DF117" s="208"/>
      <c r="DG117" s="208"/>
      <c r="DH117" s="208"/>
      <c r="DI117" s="208"/>
      <c r="DJ117" s="208"/>
      <c r="DK117" s="208"/>
      <c r="DL117" s="208"/>
      <c r="DM117" s="208"/>
      <c r="DN117" s="208"/>
      <c r="DO117" s="208"/>
      <c r="DP117" s="208"/>
      <c r="DQ117" s="208"/>
      <c r="DR117" s="208"/>
      <c r="DS117" s="208"/>
      <c r="DT117" s="208"/>
      <c r="DU117" s="208"/>
      <c r="DV117" s="208"/>
      <c r="DW117" s="208"/>
      <c r="DX117" s="208"/>
      <c r="DY117" s="208"/>
      <c r="DZ117" s="208"/>
      <c r="EA117" s="208"/>
      <c r="EB117" s="208"/>
      <c r="EC117" s="208"/>
    </row>
    <row r="118" spans="1:134" s="302" customFormat="1" ht="24" customHeight="1" thickTop="1">
      <c r="A118" s="358"/>
      <c r="B118" s="357"/>
      <c r="C118" s="201"/>
      <c r="D118" s="298"/>
      <c r="E118" s="365">
        <v>1</v>
      </c>
      <c r="F118" s="586" t="s">
        <v>275</v>
      </c>
      <c r="G118" s="587"/>
      <c r="H118" s="587"/>
      <c r="I118" s="587"/>
      <c r="J118" s="587"/>
      <c r="K118" s="587"/>
      <c r="L118" s="587"/>
      <c r="M118" s="587"/>
      <c r="N118" s="587"/>
      <c r="O118" s="587"/>
      <c r="P118" s="587"/>
      <c r="Q118" s="587"/>
      <c r="R118" s="588"/>
      <c r="S118" s="589">
        <v>8</v>
      </c>
      <c r="T118" s="502"/>
      <c r="U118" s="496"/>
      <c r="V118" s="497">
        <v>3.5</v>
      </c>
      <c r="W118" s="498"/>
      <c r="X118" s="497">
        <f aca="true" t="shared" si="29" ref="X118:X123">V118*30</f>
        <v>105</v>
      </c>
      <c r="Y118" s="498"/>
      <c r="Z118" s="510">
        <f>AB118+AD118</f>
        <v>54</v>
      </c>
      <c r="AA118" s="547"/>
      <c r="AB118" s="547">
        <v>36</v>
      </c>
      <c r="AC118" s="547"/>
      <c r="AD118" s="547">
        <v>18</v>
      </c>
      <c r="AE118" s="547"/>
      <c r="AF118" s="547"/>
      <c r="AG118" s="547"/>
      <c r="AH118" s="547">
        <f aca="true" t="shared" si="30" ref="AH118:AH123">X118-Z118</f>
        <v>51</v>
      </c>
      <c r="AI118" s="548"/>
      <c r="AJ118" s="508">
        <v>8</v>
      </c>
      <c r="AK118" s="509"/>
      <c r="AL118" s="510">
        <v>7</v>
      </c>
      <c r="AM118" s="547"/>
      <c r="AN118" s="547"/>
      <c r="AO118" s="547"/>
      <c r="AP118" s="547"/>
      <c r="AQ118" s="548"/>
      <c r="AR118" s="582">
        <f>Z118/9</f>
        <v>6</v>
      </c>
      <c r="AS118" s="583"/>
      <c r="AT118" s="186"/>
      <c r="AU118" s="186"/>
      <c r="AV118" s="186"/>
      <c r="AW118" s="186"/>
      <c r="AX118" s="186"/>
      <c r="AY118" s="186"/>
      <c r="AZ118" s="186"/>
      <c r="BA118" s="186"/>
      <c r="BB118" s="186"/>
      <c r="BC118" s="186"/>
      <c r="BD118" s="186"/>
      <c r="BE118" s="186"/>
      <c r="BF118" s="186"/>
      <c r="BG118" s="186"/>
      <c r="BH118" s="186"/>
      <c r="BI118" s="186"/>
      <c r="BJ118" s="186"/>
      <c r="BK118" s="186"/>
      <c r="BL118" s="186"/>
      <c r="BM118" s="186"/>
      <c r="BN118" s="186"/>
      <c r="BO118" s="186"/>
      <c r="BP118" s="186"/>
      <c r="BQ118" s="186"/>
      <c r="BR118" s="186"/>
      <c r="BS118" s="186"/>
      <c r="BT118" s="186"/>
      <c r="BU118" s="186"/>
      <c r="BV118" s="186"/>
      <c r="BW118" s="186"/>
      <c r="BX118" s="186"/>
      <c r="BY118" s="186"/>
      <c r="BZ118" s="186"/>
      <c r="CA118" s="300"/>
      <c r="CB118" s="208"/>
      <c r="CC118" s="208"/>
      <c r="CD118" s="208"/>
      <c r="CE118" s="208"/>
      <c r="CF118" s="208"/>
      <c r="CG118" s="208"/>
      <c r="CH118" s="208"/>
      <c r="CI118" s="208"/>
      <c r="CJ118" s="208"/>
      <c r="CK118" s="208"/>
      <c r="CL118" s="208"/>
      <c r="CM118" s="208"/>
      <c r="CN118" s="208"/>
      <c r="CO118" s="208"/>
      <c r="CP118" s="208"/>
      <c r="CQ118" s="208"/>
      <c r="CR118" s="208"/>
      <c r="CS118" s="208"/>
      <c r="CT118" s="208"/>
      <c r="CU118" s="208"/>
      <c r="CV118" s="208"/>
      <c r="CW118" s="208"/>
      <c r="CX118" s="208"/>
      <c r="CY118" s="208"/>
      <c r="CZ118" s="208"/>
      <c r="DA118" s="208"/>
      <c r="DB118" s="208"/>
      <c r="DC118" s="208"/>
      <c r="DD118" s="208"/>
      <c r="DE118" s="208"/>
      <c r="DF118" s="208"/>
      <c r="DG118" s="208"/>
      <c r="DH118" s="208"/>
      <c r="DI118" s="208"/>
      <c r="DJ118" s="208"/>
      <c r="DK118" s="208"/>
      <c r="DL118" s="208"/>
      <c r="DM118" s="208"/>
      <c r="DN118" s="208"/>
      <c r="DO118" s="208"/>
      <c r="DP118" s="208"/>
      <c r="DQ118" s="208"/>
      <c r="DR118" s="208"/>
      <c r="DS118" s="208"/>
      <c r="DT118" s="208"/>
      <c r="DU118" s="208"/>
      <c r="DV118" s="208"/>
      <c r="DW118" s="208"/>
      <c r="DX118" s="208"/>
      <c r="DY118" s="208"/>
      <c r="DZ118" s="208"/>
      <c r="EA118" s="208"/>
      <c r="EB118" s="208"/>
      <c r="EC118" s="208"/>
      <c r="ED118" s="301"/>
    </row>
    <row r="119" spans="1:138" s="302" customFormat="1" ht="24" customHeight="1">
      <c r="A119" s="358"/>
      <c r="B119" s="357"/>
      <c r="C119" s="201"/>
      <c r="D119" s="298"/>
      <c r="E119" s="366">
        <v>3</v>
      </c>
      <c r="F119" s="584" t="s">
        <v>97</v>
      </c>
      <c r="G119" s="585"/>
      <c r="H119" s="585"/>
      <c r="I119" s="585"/>
      <c r="J119" s="585"/>
      <c r="K119" s="585"/>
      <c r="L119" s="585"/>
      <c r="M119" s="585"/>
      <c r="N119" s="585"/>
      <c r="O119" s="585"/>
      <c r="P119" s="585"/>
      <c r="Q119" s="585"/>
      <c r="R119" s="585"/>
      <c r="S119" s="564"/>
      <c r="T119" s="565"/>
      <c r="U119" s="566"/>
      <c r="V119" s="567">
        <v>7.5</v>
      </c>
      <c r="W119" s="568"/>
      <c r="X119" s="577">
        <f t="shared" si="29"/>
        <v>225</v>
      </c>
      <c r="Y119" s="578"/>
      <c r="Z119" s="579">
        <f>AB119+AD119+AF119</f>
        <v>0</v>
      </c>
      <c r="AA119" s="580"/>
      <c r="AB119" s="573"/>
      <c r="AC119" s="580"/>
      <c r="AD119" s="573"/>
      <c r="AE119" s="580"/>
      <c r="AF119" s="573"/>
      <c r="AG119" s="581"/>
      <c r="AH119" s="573">
        <f t="shared" si="30"/>
        <v>225</v>
      </c>
      <c r="AI119" s="574"/>
      <c r="AJ119" s="468"/>
      <c r="AK119" s="559"/>
      <c r="AL119" s="560">
        <v>8</v>
      </c>
      <c r="AM119" s="481"/>
      <c r="AN119" s="481"/>
      <c r="AO119" s="481"/>
      <c r="AP119" s="481"/>
      <c r="AQ119" s="476"/>
      <c r="AR119" s="575">
        <f aca="true" t="shared" si="31" ref="AR119:AR124">Z119/9</f>
        <v>0</v>
      </c>
      <c r="AS119" s="576"/>
      <c r="AT119" s="186"/>
      <c r="AU119" s="186"/>
      <c r="AV119" s="186"/>
      <c r="AW119" s="186"/>
      <c r="AX119" s="186"/>
      <c r="AY119" s="186"/>
      <c r="AZ119" s="186"/>
      <c r="BA119" s="186"/>
      <c r="BB119" s="186"/>
      <c r="BC119" s="186"/>
      <c r="BD119" s="186"/>
      <c r="BE119" s="186"/>
      <c r="BF119" s="186"/>
      <c r="BG119" s="186"/>
      <c r="BH119" s="186"/>
      <c r="BI119" s="186"/>
      <c r="BJ119" s="186"/>
      <c r="BK119" s="186"/>
      <c r="BL119" s="186"/>
      <c r="BM119" s="186"/>
      <c r="BN119" s="186"/>
      <c r="BO119" s="186"/>
      <c r="BP119" s="186"/>
      <c r="BQ119" s="186"/>
      <c r="BR119" s="186"/>
      <c r="BS119" s="186"/>
      <c r="BT119" s="186"/>
      <c r="BU119" s="186"/>
      <c r="BV119" s="186"/>
      <c r="BW119" s="186"/>
      <c r="BX119" s="186"/>
      <c r="BY119" s="186"/>
      <c r="BZ119" s="186"/>
      <c r="CA119" s="300"/>
      <c r="CB119" s="208"/>
      <c r="CC119" s="208"/>
      <c r="CD119" s="208"/>
      <c r="CE119" s="208"/>
      <c r="CF119" s="208"/>
      <c r="CG119" s="208"/>
      <c r="CH119" s="208"/>
      <c r="CI119" s="208"/>
      <c r="CJ119" s="208"/>
      <c r="CK119" s="208"/>
      <c r="CL119" s="208"/>
      <c r="CM119" s="208"/>
      <c r="CN119" s="208"/>
      <c r="CO119" s="208"/>
      <c r="CP119" s="208"/>
      <c r="CQ119" s="208"/>
      <c r="CR119" s="208"/>
      <c r="CS119" s="208"/>
      <c r="CT119" s="303"/>
      <c r="CU119" s="303"/>
      <c r="CV119" s="303"/>
      <c r="CW119" s="303"/>
      <c r="CX119" s="303"/>
      <c r="CY119" s="303"/>
      <c r="CZ119" s="303"/>
      <c r="DA119" s="303"/>
      <c r="DB119" s="303"/>
      <c r="DC119" s="303"/>
      <c r="DD119" s="208"/>
      <c r="DE119" s="208"/>
      <c r="DF119" s="208"/>
      <c r="DG119" s="208"/>
      <c r="DH119" s="208"/>
      <c r="DI119" s="208"/>
      <c r="DJ119" s="208"/>
      <c r="DK119" s="208"/>
      <c r="DL119" s="208"/>
      <c r="DM119" s="208"/>
      <c r="DN119" s="208"/>
      <c r="DO119" s="208"/>
      <c r="DP119" s="208"/>
      <c r="DQ119" s="208"/>
      <c r="DR119" s="208"/>
      <c r="DS119" s="208"/>
      <c r="DT119" s="208"/>
      <c r="DU119" s="208"/>
      <c r="DV119" s="208"/>
      <c r="DW119" s="208"/>
      <c r="DX119" s="208"/>
      <c r="DY119" s="208"/>
      <c r="DZ119" s="208"/>
      <c r="EA119" s="208"/>
      <c r="EB119" s="208"/>
      <c r="EC119" s="304"/>
      <c r="ED119" s="305"/>
      <c r="EE119" s="305"/>
      <c r="EF119" s="305"/>
      <c r="EG119" s="305"/>
      <c r="EH119" s="305"/>
    </row>
    <row r="120" spans="1:139" s="302" customFormat="1" ht="24" customHeight="1">
      <c r="A120" s="358"/>
      <c r="B120" s="357"/>
      <c r="C120" s="201"/>
      <c r="D120" s="298"/>
      <c r="E120" s="366">
        <v>4</v>
      </c>
      <c r="F120" s="569" t="s">
        <v>81</v>
      </c>
      <c r="G120" s="570"/>
      <c r="H120" s="570"/>
      <c r="I120" s="570"/>
      <c r="J120" s="570"/>
      <c r="K120" s="570"/>
      <c r="L120" s="570"/>
      <c r="M120" s="570"/>
      <c r="N120" s="570"/>
      <c r="O120" s="570"/>
      <c r="P120" s="570"/>
      <c r="Q120" s="570"/>
      <c r="R120" s="571"/>
      <c r="S120" s="564"/>
      <c r="T120" s="565"/>
      <c r="U120" s="566"/>
      <c r="V120" s="567">
        <v>6</v>
      </c>
      <c r="W120" s="568"/>
      <c r="X120" s="577">
        <f t="shared" si="29"/>
        <v>180</v>
      </c>
      <c r="Y120" s="578"/>
      <c r="Z120" s="579">
        <f>AB120+AD120+AF120</f>
        <v>0</v>
      </c>
      <c r="AA120" s="580"/>
      <c r="AB120" s="573"/>
      <c r="AC120" s="580"/>
      <c r="AD120" s="573"/>
      <c r="AE120" s="580"/>
      <c r="AF120" s="573"/>
      <c r="AG120" s="581"/>
      <c r="AH120" s="573">
        <f t="shared" si="30"/>
        <v>180</v>
      </c>
      <c r="AI120" s="574"/>
      <c r="AJ120" s="468"/>
      <c r="AK120" s="559"/>
      <c r="AL120" s="560"/>
      <c r="AM120" s="481"/>
      <c r="AN120" s="481"/>
      <c r="AO120" s="481"/>
      <c r="AP120" s="481"/>
      <c r="AQ120" s="476"/>
      <c r="AR120" s="549">
        <f t="shared" si="31"/>
        <v>0</v>
      </c>
      <c r="AS120" s="550"/>
      <c r="AT120" s="186"/>
      <c r="AU120" s="186"/>
      <c r="AV120" s="186"/>
      <c r="AW120" s="186"/>
      <c r="AX120" s="186"/>
      <c r="AY120" s="186"/>
      <c r="AZ120" s="186"/>
      <c r="BA120" s="186"/>
      <c r="BB120" s="186"/>
      <c r="BC120" s="186"/>
      <c r="BD120" s="186"/>
      <c r="BE120" s="186"/>
      <c r="BF120" s="186"/>
      <c r="BG120" s="186"/>
      <c r="BH120" s="186"/>
      <c r="BI120" s="186"/>
      <c r="BJ120" s="186"/>
      <c r="BK120" s="186"/>
      <c r="BL120" s="186"/>
      <c r="BM120" s="186"/>
      <c r="BN120" s="186"/>
      <c r="BO120" s="186"/>
      <c r="BP120" s="186"/>
      <c r="BQ120" s="186"/>
      <c r="BR120" s="186"/>
      <c r="BS120" s="186"/>
      <c r="BT120" s="186"/>
      <c r="BU120" s="186"/>
      <c r="BV120" s="186"/>
      <c r="BW120" s="186"/>
      <c r="BX120" s="186"/>
      <c r="BY120" s="186"/>
      <c r="BZ120" s="186"/>
      <c r="CA120" s="300"/>
      <c r="CB120" s="208"/>
      <c r="CC120" s="208"/>
      <c r="CD120" s="208"/>
      <c r="CE120" s="208"/>
      <c r="CF120" s="208"/>
      <c r="CG120" s="208"/>
      <c r="CH120" s="208"/>
      <c r="CI120" s="208"/>
      <c r="CJ120" s="208"/>
      <c r="CK120" s="208"/>
      <c r="CL120" s="208"/>
      <c r="CM120" s="208"/>
      <c r="CN120" s="208"/>
      <c r="CO120" s="208"/>
      <c r="CP120" s="208"/>
      <c r="CQ120" s="208"/>
      <c r="CR120" s="208"/>
      <c r="CS120" s="208"/>
      <c r="CT120" s="208"/>
      <c r="CU120" s="208"/>
      <c r="CV120" s="208"/>
      <c r="CW120" s="208"/>
      <c r="CX120" s="208"/>
      <c r="CY120" s="208"/>
      <c r="CZ120" s="208"/>
      <c r="DA120" s="208"/>
      <c r="DB120" s="208"/>
      <c r="DC120" s="208"/>
      <c r="DD120" s="208"/>
      <c r="DE120" s="208"/>
      <c r="DF120" s="208"/>
      <c r="DG120" s="208"/>
      <c r="DH120" s="208"/>
      <c r="DI120" s="208"/>
      <c r="DJ120" s="208"/>
      <c r="DK120" s="208"/>
      <c r="DL120" s="208"/>
      <c r="DM120" s="208"/>
      <c r="DN120" s="208"/>
      <c r="DO120" s="208"/>
      <c r="DP120" s="208"/>
      <c r="DQ120" s="208"/>
      <c r="DR120" s="208"/>
      <c r="DS120" s="208"/>
      <c r="DT120" s="208"/>
      <c r="DU120" s="208"/>
      <c r="DV120" s="208"/>
      <c r="DW120" s="208"/>
      <c r="DX120" s="208"/>
      <c r="DY120" s="208"/>
      <c r="DZ120" s="208"/>
      <c r="EA120" s="208"/>
      <c r="EB120" s="208"/>
      <c r="EC120" s="300"/>
      <c r="ED120" s="208"/>
      <c r="EE120" s="208"/>
      <c r="EF120" s="208"/>
      <c r="EG120" s="208"/>
      <c r="EH120" s="208"/>
      <c r="EI120" s="301"/>
    </row>
    <row r="121" spans="1:139" s="302" customFormat="1" ht="24" customHeight="1">
      <c r="A121" s="358"/>
      <c r="B121" s="357"/>
      <c r="C121" s="201"/>
      <c r="D121" s="298"/>
      <c r="E121" s="366">
        <v>5</v>
      </c>
      <c r="F121" s="561" t="s">
        <v>182</v>
      </c>
      <c r="G121" s="562"/>
      <c r="H121" s="562"/>
      <c r="I121" s="562"/>
      <c r="J121" s="562"/>
      <c r="K121" s="562"/>
      <c r="L121" s="562"/>
      <c r="M121" s="562"/>
      <c r="N121" s="562"/>
      <c r="O121" s="562"/>
      <c r="P121" s="562"/>
      <c r="Q121" s="562"/>
      <c r="R121" s="563"/>
      <c r="S121" s="564">
        <v>8</v>
      </c>
      <c r="T121" s="565"/>
      <c r="U121" s="566"/>
      <c r="V121" s="567">
        <v>3.5</v>
      </c>
      <c r="W121" s="568"/>
      <c r="X121" s="567">
        <f t="shared" si="29"/>
        <v>105</v>
      </c>
      <c r="Y121" s="568"/>
      <c r="Z121" s="560">
        <f>AB121+AD121+AF121</f>
        <v>45</v>
      </c>
      <c r="AA121" s="481"/>
      <c r="AB121" s="481">
        <v>27</v>
      </c>
      <c r="AC121" s="481"/>
      <c r="AD121" s="481">
        <v>18</v>
      </c>
      <c r="AE121" s="481"/>
      <c r="AF121" s="481"/>
      <c r="AG121" s="481"/>
      <c r="AH121" s="481">
        <f t="shared" si="30"/>
        <v>60</v>
      </c>
      <c r="AI121" s="476"/>
      <c r="AJ121" s="468"/>
      <c r="AK121" s="559"/>
      <c r="AL121" s="560">
        <v>8</v>
      </c>
      <c r="AM121" s="481"/>
      <c r="AN121" s="481"/>
      <c r="AO121" s="481"/>
      <c r="AP121" s="481"/>
      <c r="AQ121" s="476"/>
      <c r="AR121" s="549">
        <f t="shared" si="31"/>
        <v>5</v>
      </c>
      <c r="AS121" s="550"/>
      <c r="AT121" s="186"/>
      <c r="AU121" s="186"/>
      <c r="AV121" s="186"/>
      <c r="AW121" s="186"/>
      <c r="AX121" s="186"/>
      <c r="AY121" s="186"/>
      <c r="AZ121" s="186"/>
      <c r="BA121" s="186"/>
      <c r="BB121" s="186"/>
      <c r="BC121" s="186"/>
      <c r="BD121" s="186"/>
      <c r="BE121" s="186"/>
      <c r="BF121" s="186"/>
      <c r="BG121" s="186"/>
      <c r="BH121" s="186"/>
      <c r="BI121" s="186"/>
      <c r="BJ121" s="186"/>
      <c r="BK121" s="186"/>
      <c r="BL121" s="186"/>
      <c r="BM121" s="186"/>
      <c r="BN121" s="186"/>
      <c r="BO121" s="186"/>
      <c r="BP121" s="186"/>
      <c r="BQ121" s="186"/>
      <c r="BR121" s="186"/>
      <c r="BS121" s="186"/>
      <c r="BT121" s="186"/>
      <c r="BU121" s="186"/>
      <c r="BV121" s="186"/>
      <c r="BW121" s="186"/>
      <c r="BX121" s="186"/>
      <c r="BY121" s="186"/>
      <c r="BZ121" s="186"/>
      <c r="CA121" s="306"/>
      <c r="CB121" s="303"/>
      <c r="CC121" s="303"/>
      <c r="CD121" s="303"/>
      <c r="CE121" s="303"/>
      <c r="CF121" s="303"/>
      <c r="CG121" s="303"/>
      <c r="CH121" s="303"/>
      <c r="CI121" s="303"/>
      <c r="CJ121" s="303"/>
      <c r="CK121" s="303"/>
      <c r="CL121" s="303"/>
      <c r="CM121" s="303"/>
      <c r="CN121" s="303"/>
      <c r="CO121" s="303"/>
      <c r="CP121" s="303"/>
      <c r="CQ121" s="303"/>
      <c r="CR121" s="303"/>
      <c r="CS121" s="303"/>
      <c r="CT121" s="208"/>
      <c r="CU121" s="208"/>
      <c r="CV121" s="208"/>
      <c r="CW121" s="208"/>
      <c r="CX121" s="208"/>
      <c r="CY121" s="208"/>
      <c r="CZ121" s="208"/>
      <c r="DA121" s="208"/>
      <c r="DB121" s="208"/>
      <c r="DC121" s="208"/>
      <c r="DD121" s="208"/>
      <c r="DE121" s="208"/>
      <c r="DF121" s="208"/>
      <c r="DG121" s="208"/>
      <c r="DH121" s="208"/>
      <c r="DI121" s="208"/>
      <c r="DJ121" s="208"/>
      <c r="DK121" s="208"/>
      <c r="DL121" s="208"/>
      <c r="DM121" s="208"/>
      <c r="DN121" s="208"/>
      <c r="DO121" s="208"/>
      <c r="DP121" s="208"/>
      <c r="DQ121" s="208"/>
      <c r="DR121" s="208"/>
      <c r="DS121" s="208"/>
      <c r="DT121" s="208"/>
      <c r="DU121" s="208"/>
      <c r="DV121" s="208"/>
      <c r="DW121" s="208"/>
      <c r="DX121" s="208"/>
      <c r="DY121" s="208"/>
      <c r="DZ121" s="208"/>
      <c r="EA121" s="208"/>
      <c r="EB121" s="208"/>
      <c r="EC121" s="300"/>
      <c r="ED121" s="208"/>
      <c r="EE121" s="208"/>
      <c r="EF121" s="208"/>
      <c r="EG121" s="208"/>
      <c r="EH121" s="208"/>
      <c r="EI121" s="301"/>
    </row>
    <row r="122" spans="1:139" s="302" customFormat="1" ht="24" customHeight="1">
      <c r="A122" s="358"/>
      <c r="B122" s="357"/>
      <c r="C122" s="201"/>
      <c r="D122" s="298"/>
      <c r="E122" s="366">
        <v>6</v>
      </c>
      <c r="F122" s="569" t="s">
        <v>271</v>
      </c>
      <c r="G122" s="570"/>
      <c r="H122" s="570"/>
      <c r="I122" s="570"/>
      <c r="J122" s="570"/>
      <c r="K122" s="570"/>
      <c r="L122" s="570"/>
      <c r="M122" s="570"/>
      <c r="N122" s="570"/>
      <c r="O122" s="570"/>
      <c r="P122" s="570"/>
      <c r="Q122" s="570"/>
      <c r="R122" s="571"/>
      <c r="S122" s="564">
        <v>8</v>
      </c>
      <c r="T122" s="565"/>
      <c r="U122" s="566"/>
      <c r="V122" s="567">
        <v>4</v>
      </c>
      <c r="W122" s="568"/>
      <c r="X122" s="567">
        <f t="shared" si="29"/>
        <v>120</v>
      </c>
      <c r="Y122" s="568"/>
      <c r="Z122" s="572">
        <v>36</v>
      </c>
      <c r="AA122" s="560"/>
      <c r="AB122" s="481"/>
      <c r="AC122" s="481"/>
      <c r="AD122" s="481"/>
      <c r="AE122" s="481"/>
      <c r="AF122" s="481">
        <v>36</v>
      </c>
      <c r="AG122" s="481"/>
      <c r="AH122" s="481">
        <f t="shared" si="30"/>
        <v>84</v>
      </c>
      <c r="AI122" s="476"/>
      <c r="AJ122" s="468"/>
      <c r="AK122" s="559"/>
      <c r="AL122" s="560">
        <v>8</v>
      </c>
      <c r="AM122" s="481"/>
      <c r="AN122" s="481"/>
      <c r="AO122" s="481"/>
      <c r="AP122" s="481"/>
      <c r="AQ122" s="476"/>
      <c r="AR122" s="549">
        <f t="shared" si="31"/>
        <v>4</v>
      </c>
      <c r="AS122" s="550"/>
      <c r="AT122" s="186"/>
      <c r="AU122" s="186"/>
      <c r="AV122" s="186"/>
      <c r="AW122" s="186"/>
      <c r="AX122" s="186"/>
      <c r="AY122" s="186"/>
      <c r="AZ122" s="186"/>
      <c r="BA122" s="186"/>
      <c r="BB122" s="186"/>
      <c r="BC122" s="186"/>
      <c r="BD122" s="186"/>
      <c r="BE122" s="186"/>
      <c r="BF122" s="186"/>
      <c r="BG122" s="186"/>
      <c r="BH122" s="186"/>
      <c r="BI122" s="186"/>
      <c r="BJ122" s="186"/>
      <c r="BK122" s="186"/>
      <c r="BL122" s="186"/>
      <c r="BM122" s="186"/>
      <c r="BN122" s="186"/>
      <c r="BO122" s="186"/>
      <c r="BP122" s="186"/>
      <c r="BQ122" s="186"/>
      <c r="BR122" s="186"/>
      <c r="BS122" s="186"/>
      <c r="BT122" s="186"/>
      <c r="BU122" s="186"/>
      <c r="BV122" s="186"/>
      <c r="BW122" s="186"/>
      <c r="BX122" s="186"/>
      <c r="BY122" s="186"/>
      <c r="BZ122" s="186"/>
      <c r="CA122" s="300"/>
      <c r="CB122" s="208"/>
      <c r="CC122" s="208"/>
      <c r="CD122" s="208"/>
      <c r="CE122" s="208"/>
      <c r="CF122" s="208"/>
      <c r="CG122" s="208"/>
      <c r="CH122" s="208"/>
      <c r="CI122" s="208"/>
      <c r="CJ122" s="208"/>
      <c r="CK122" s="208"/>
      <c r="CL122" s="208"/>
      <c r="CM122" s="208"/>
      <c r="CN122" s="208"/>
      <c r="CO122" s="208"/>
      <c r="CP122" s="208"/>
      <c r="CQ122" s="208"/>
      <c r="CR122" s="208"/>
      <c r="CS122" s="208"/>
      <c r="CT122" s="208"/>
      <c r="CU122" s="208"/>
      <c r="CV122" s="208"/>
      <c r="CW122" s="208"/>
      <c r="CX122" s="208"/>
      <c r="CY122" s="208"/>
      <c r="CZ122" s="208"/>
      <c r="DA122" s="208"/>
      <c r="DB122" s="208"/>
      <c r="DC122" s="208"/>
      <c r="DD122" s="208"/>
      <c r="DE122" s="208"/>
      <c r="DF122" s="208"/>
      <c r="DG122" s="208"/>
      <c r="DH122" s="208"/>
      <c r="DI122" s="208"/>
      <c r="DJ122" s="208"/>
      <c r="DK122" s="208"/>
      <c r="DL122" s="208"/>
      <c r="DM122" s="208"/>
      <c r="DN122" s="208"/>
      <c r="DO122" s="208"/>
      <c r="DP122" s="208"/>
      <c r="DQ122" s="208"/>
      <c r="DR122" s="208"/>
      <c r="DS122" s="208"/>
      <c r="DT122" s="208"/>
      <c r="DU122" s="208"/>
      <c r="DV122" s="208"/>
      <c r="DW122" s="208"/>
      <c r="DX122" s="208"/>
      <c r="DY122" s="208"/>
      <c r="DZ122" s="208"/>
      <c r="EA122" s="208"/>
      <c r="EB122" s="208"/>
      <c r="EC122" s="208"/>
      <c r="ED122" s="208"/>
      <c r="EE122" s="208"/>
      <c r="EF122" s="208"/>
      <c r="EG122" s="208"/>
      <c r="EH122" s="208"/>
      <c r="EI122" s="301"/>
    </row>
    <row r="123" spans="1:138" s="186" customFormat="1" ht="24" customHeight="1">
      <c r="A123" s="358"/>
      <c r="E123" s="366">
        <v>7</v>
      </c>
      <c r="F123" s="561" t="s">
        <v>266</v>
      </c>
      <c r="G123" s="562"/>
      <c r="H123" s="562"/>
      <c r="I123" s="562"/>
      <c r="J123" s="562"/>
      <c r="K123" s="562"/>
      <c r="L123" s="562"/>
      <c r="M123" s="562"/>
      <c r="N123" s="562"/>
      <c r="O123" s="562"/>
      <c r="P123" s="562"/>
      <c r="Q123" s="562"/>
      <c r="R123" s="563"/>
      <c r="S123" s="564">
        <v>8</v>
      </c>
      <c r="T123" s="565"/>
      <c r="U123" s="566"/>
      <c r="V123" s="567">
        <v>3.5</v>
      </c>
      <c r="W123" s="568"/>
      <c r="X123" s="567">
        <f t="shared" si="29"/>
        <v>105</v>
      </c>
      <c r="Y123" s="568"/>
      <c r="Z123" s="560">
        <v>36</v>
      </c>
      <c r="AA123" s="481"/>
      <c r="AB123" s="481">
        <v>36</v>
      </c>
      <c r="AC123" s="481"/>
      <c r="AD123" s="481"/>
      <c r="AE123" s="481"/>
      <c r="AF123" s="481"/>
      <c r="AG123" s="481"/>
      <c r="AH123" s="481">
        <f t="shared" si="30"/>
        <v>69</v>
      </c>
      <c r="AI123" s="476"/>
      <c r="AJ123" s="468">
        <v>8</v>
      </c>
      <c r="AK123" s="559"/>
      <c r="AL123" s="560"/>
      <c r="AM123" s="481"/>
      <c r="AN123" s="481"/>
      <c r="AO123" s="481"/>
      <c r="AP123" s="481"/>
      <c r="AQ123" s="476"/>
      <c r="AR123" s="549">
        <f t="shared" si="31"/>
        <v>4</v>
      </c>
      <c r="AS123" s="550"/>
      <c r="CA123" s="300"/>
      <c r="CB123" s="208"/>
      <c r="CC123" s="208"/>
      <c r="CD123" s="208"/>
      <c r="CE123" s="208"/>
      <c r="CF123" s="208"/>
      <c r="CG123" s="208"/>
      <c r="CH123" s="208"/>
      <c r="CI123" s="208"/>
      <c r="CJ123" s="208"/>
      <c r="CK123" s="208"/>
      <c r="CL123" s="208"/>
      <c r="CM123" s="208"/>
      <c r="CN123" s="208"/>
      <c r="CO123" s="208"/>
      <c r="CP123" s="208"/>
      <c r="CQ123" s="208"/>
      <c r="CR123" s="208"/>
      <c r="CS123" s="208"/>
      <c r="CT123" s="208"/>
      <c r="CU123" s="208"/>
      <c r="CV123" s="208"/>
      <c r="CW123" s="208"/>
      <c r="CX123" s="208"/>
      <c r="CY123" s="208"/>
      <c r="CZ123" s="208"/>
      <c r="DA123" s="208"/>
      <c r="DB123" s="208"/>
      <c r="DC123" s="208"/>
      <c r="DD123" s="208"/>
      <c r="DE123" s="208"/>
      <c r="DF123" s="208"/>
      <c r="DG123" s="208"/>
      <c r="DH123" s="208"/>
      <c r="DI123" s="208"/>
      <c r="DJ123" s="208"/>
      <c r="DK123" s="208"/>
      <c r="DL123" s="208"/>
      <c r="DM123" s="208"/>
      <c r="DN123" s="208"/>
      <c r="DO123" s="208"/>
      <c r="DP123" s="208"/>
      <c r="DQ123" s="208"/>
      <c r="DR123" s="208"/>
      <c r="DS123" s="208"/>
      <c r="DT123" s="208"/>
      <c r="DU123" s="208"/>
      <c r="DV123" s="208"/>
      <c r="DW123" s="208"/>
      <c r="DX123" s="208"/>
      <c r="DY123" s="208"/>
      <c r="DZ123" s="208"/>
      <c r="EA123" s="208"/>
      <c r="EB123" s="208"/>
      <c r="EC123" s="208"/>
      <c r="ED123" s="208"/>
      <c r="EE123" s="208"/>
      <c r="EF123" s="208"/>
      <c r="EG123" s="208"/>
      <c r="EH123" s="208"/>
    </row>
    <row r="124" spans="1:138" ht="24" thickBot="1">
      <c r="A124" s="358"/>
      <c r="E124" s="367"/>
      <c r="F124" s="472"/>
      <c r="G124" s="473"/>
      <c r="H124" s="473"/>
      <c r="I124" s="473"/>
      <c r="J124" s="473"/>
      <c r="K124" s="473"/>
      <c r="L124" s="473"/>
      <c r="M124" s="473"/>
      <c r="N124" s="473"/>
      <c r="O124" s="473"/>
      <c r="P124" s="473"/>
      <c r="Q124" s="473"/>
      <c r="R124" s="474"/>
      <c r="S124" s="475"/>
      <c r="T124" s="469"/>
      <c r="U124" s="470"/>
      <c r="V124" s="471"/>
      <c r="W124" s="467"/>
      <c r="X124" s="471"/>
      <c r="Y124" s="467"/>
      <c r="Z124" s="480"/>
      <c r="AA124" s="491"/>
      <c r="AB124" s="491"/>
      <c r="AC124" s="491"/>
      <c r="AD124" s="491"/>
      <c r="AE124" s="491"/>
      <c r="AF124" s="491"/>
      <c r="AG124" s="491"/>
      <c r="AH124" s="491"/>
      <c r="AI124" s="492"/>
      <c r="AJ124" s="478"/>
      <c r="AK124" s="479"/>
      <c r="AL124" s="480"/>
      <c r="AM124" s="491"/>
      <c r="AN124" s="491"/>
      <c r="AO124" s="491"/>
      <c r="AP124" s="491"/>
      <c r="AQ124" s="492"/>
      <c r="AR124" s="489">
        <f t="shared" si="31"/>
        <v>0</v>
      </c>
      <c r="AS124" s="490"/>
      <c r="AT124" s="186"/>
      <c r="AU124" s="186"/>
      <c r="AV124" s="186"/>
      <c r="AW124" s="186"/>
      <c r="AX124" s="186"/>
      <c r="AY124" s="186"/>
      <c r="AZ124" s="186"/>
      <c r="BA124" s="186"/>
      <c r="BB124" s="186"/>
      <c r="BC124" s="186"/>
      <c r="BD124" s="186"/>
      <c r="BE124" s="186"/>
      <c r="BF124" s="186"/>
      <c r="BG124" s="186"/>
      <c r="BH124" s="186"/>
      <c r="BI124" s="186"/>
      <c r="BJ124" s="186"/>
      <c r="BK124" s="186"/>
      <c r="BL124" s="186"/>
      <c r="BM124" s="186"/>
      <c r="BN124" s="186"/>
      <c r="BO124" s="186"/>
      <c r="BP124" s="186"/>
      <c r="BQ124" s="186"/>
      <c r="BR124" s="186"/>
      <c r="BS124" s="186"/>
      <c r="BT124" s="186"/>
      <c r="BU124" s="186"/>
      <c r="BV124" s="186"/>
      <c r="BW124" s="186"/>
      <c r="BX124" s="186"/>
      <c r="BY124" s="186"/>
      <c r="BZ124" s="186"/>
      <c r="CA124" s="300"/>
      <c r="CB124" s="208"/>
      <c r="CC124" s="208"/>
      <c r="CD124" s="208"/>
      <c r="CE124" s="208"/>
      <c r="CF124" s="208"/>
      <c r="CG124" s="208"/>
      <c r="CH124" s="208"/>
      <c r="CI124" s="208"/>
      <c r="CJ124" s="208"/>
      <c r="CK124" s="208"/>
      <c r="CL124" s="208"/>
      <c r="CM124" s="208"/>
      <c r="CN124" s="208"/>
      <c r="CO124" s="208"/>
      <c r="CP124" s="208"/>
      <c r="CQ124" s="208"/>
      <c r="CR124" s="208"/>
      <c r="CS124" s="208"/>
      <c r="CT124" s="208"/>
      <c r="CU124" s="208"/>
      <c r="CV124" s="208"/>
      <c r="CW124" s="208"/>
      <c r="CX124" s="208"/>
      <c r="CY124" s="208"/>
      <c r="CZ124" s="208"/>
      <c r="DA124" s="208"/>
      <c r="DB124" s="208"/>
      <c r="DC124" s="208"/>
      <c r="DD124" s="208"/>
      <c r="DE124" s="208"/>
      <c r="DF124" s="208"/>
      <c r="DG124" s="208"/>
      <c r="DH124" s="208"/>
      <c r="DI124" s="208"/>
      <c r="DJ124" s="208"/>
      <c r="DK124" s="208"/>
      <c r="DL124" s="208"/>
      <c r="DM124" s="208"/>
      <c r="DN124" s="208"/>
      <c r="DO124" s="208"/>
      <c r="DP124" s="208"/>
      <c r="DQ124" s="208"/>
      <c r="DR124" s="208"/>
      <c r="DS124" s="208"/>
      <c r="DT124" s="208"/>
      <c r="DU124" s="208"/>
      <c r="DV124" s="208"/>
      <c r="DW124" s="208"/>
      <c r="DX124" s="208"/>
      <c r="DY124" s="208"/>
      <c r="DZ124" s="208"/>
      <c r="EA124" s="208"/>
      <c r="EB124" s="208"/>
      <c r="EC124" s="208"/>
      <c r="ED124" s="208"/>
      <c r="EE124" s="208"/>
      <c r="EF124" s="208"/>
      <c r="EG124" s="208"/>
      <c r="EH124" s="208"/>
    </row>
    <row r="125" spans="1:138" ht="30.75" customHeight="1" thickBot="1" thickTop="1">
      <c r="A125" s="358"/>
      <c r="E125" s="203"/>
      <c r="F125" s="488" t="s">
        <v>206</v>
      </c>
      <c r="G125" s="487"/>
      <c r="H125" s="487"/>
      <c r="I125" s="487"/>
      <c r="J125" s="487"/>
      <c r="K125" s="487"/>
      <c r="L125" s="487"/>
      <c r="M125" s="487"/>
      <c r="N125" s="487"/>
      <c r="O125" s="487"/>
      <c r="P125" s="487"/>
      <c r="Q125" s="487"/>
      <c r="R125" s="487"/>
      <c r="S125" s="487"/>
      <c r="T125" s="487"/>
      <c r="U125" s="484"/>
      <c r="V125" s="485">
        <f>SUM(V118:V124)</f>
        <v>28</v>
      </c>
      <c r="W125" s="486"/>
      <c r="X125" s="499">
        <f>V125*30</f>
        <v>840</v>
      </c>
      <c r="Y125" s="482"/>
      <c r="Z125" s="499">
        <f>SUM(Z115:Z124)</f>
        <v>279</v>
      </c>
      <c r="AA125" s="482"/>
      <c r="AB125" s="483">
        <f>SUM(AB115:AB124)</f>
        <v>171</v>
      </c>
      <c r="AC125" s="477"/>
      <c r="AD125" s="483">
        <f>SUM(AD115:AD124)</f>
        <v>72</v>
      </c>
      <c r="AE125" s="477"/>
      <c r="AF125" s="499">
        <f>SUM(AF115:AF124)</f>
        <v>36</v>
      </c>
      <c r="AG125" s="482"/>
      <c r="AH125" s="499">
        <f>SUM(AH115:AH124)</f>
        <v>801</v>
      </c>
      <c r="AI125" s="482"/>
      <c r="AJ125" s="499">
        <v>2</v>
      </c>
      <c r="AK125" s="500"/>
      <c r="AL125" s="495">
        <v>3</v>
      </c>
      <c r="AM125" s="500"/>
      <c r="AN125" s="495"/>
      <c r="AO125" s="500"/>
      <c r="AP125" s="493"/>
      <c r="AQ125" s="494"/>
      <c r="AR125" s="511">
        <f>SUM(AR118:AS123)</f>
        <v>19</v>
      </c>
      <c r="AS125" s="506"/>
      <c r="AT125" s="186"/>
      <c r="AU125" s="186"/>
      <c r="AV125" s="186"/>
      <c r="AW125" s="186"/>
      <c r="AX125" s="186"/>
      <c r="AY125" s="186"/>
      <c r="AZ125" s="186"/>
      <c r="BA125" s="186"/>
      <c r="BB125" s="186"/>
      <c r="BC125" s="186"/>
      <c r="BD125" s="186"/>
      <c r="BE125" s="186"/>
      <c r="BF125" s="186"/>
      <c r="BG125" s="186"/>
      <c r="BH125" s="186"/>
      <c r="BI125" s="186"/>
      <c r="BJ125" s="186"/>
      <c r="BK125" s="186"/>
      <c r="BL125" s="186"/>
      <c r="BM125" s="186"/>
      <c r="BN125" s="186"/>
      <c r="BO125" s="186"/>
      <c r="BP125" s="186"/>
      <c r="BQ125" s="186"/>
      <c r="BR125" s="186"/>
      <c r="BS125" s="186"/>
      <c r="BT125" s="186"/>
      <c r="BU125" s="186"/>
      <c r="BV125" s="186"/>
      <c r="BW125" s="186"/>
      <c r="BX125" s="186"/>
      <c r="BY125" s="186"/>
      <c r="BZ125" s="186"/>
      <c r="CA125" s="300"/>
      <c r="CB125" s="208"/>
      <c r="CC125" s="208"/>
      <c r="CD125" s="208"/>
      <c r="CE125" s="208"/>
      <c r="CF125" s="208"/>
      <c r="CG125" s="208"/>
      <c r="CH125" s="208"/>
      <c r="CI125" s="208"/>
      <c r="CJ125" s="208"/>
      <c r="CK125" s="208"/>
      <c r="CL125" s="208"/>
      <c r="CM125" s="208"/>
      <c r="CN125" s="208"/>
      <c r="CO125" s="208"/>
      <c r="CP125" s="208"/>
      <c r="CQ125" s="208"/>
      <c r="CR125" s="208"/>
      <c r="CS125" s="208"/>
      <c r="CT125" s="208"/>
      <c r="CU125" s="208"/>
      <c r="CV125" s="208"/>
      <c r="CW125" s="208"/>
      <c r="CX125" s="208"/>
      <c r="CY125" s="208"/>
      <c r="CZ125" s="208"/>
      <c r="DA125" s="208"/>
      <c r="DB125" s="208"/>
      <c r="DC125" s="208"/>
      <c r="DD125" s="208"/>
      <c r="DE125" s="208"/>
      <c r="DF125" s="208"/>
      <c r="DG125" s="208"/>
      <c r="DH125" s="208"/>
      <c r="DI125" s="208"/>
      <c r="DJ125" s="208"/>
      <c r="DK125" s="208"/>
      <c r="DL125" s="208"/>
      <c r="DM125" s="208"/>
      <c r="DN125" s="208"/>
      <c r="DO125" s="208"/>
      <c r="DP125" s="208"/>
      <c r="DQ125" s="208"/>
      <c r="DR125" s="208"/>
      <c r="DS125" s="208"/>
      <c r="DT125" s="208"/>
      <c r="DU125" s="208"/>
      <c r="DV125" s="208"/>
      <c r="DW125" s="208"/>
      <c r="DX125" s="208"/>
      <c r="DY125" s="208"/>
      <c r="DZ125" s="208"/>
      <c r="EA125" s="208"/>
      <c r="EB125" s="208"/>
      <c r="EC125" s="208"/>
      <c r="ED125" s="208"/>
      <c r="EE125" s="208"/>
      <c r="EF125" s="208"/>
      <c r="EG125" s="208"/>
      <c r="EH125" s="208"/>
    </row>
    <row r="126" spans="5:138" ht="31.5" thickBot="1" thickTop="1">
      <c r="E126" s="204"/>
      <c r="F126" s="507" t="s">
        <v>246</v>
      </c>
      <c r="G126" s="507"/>
      <c r="H126" s="507"/>
      <c r="I126" s="507"/>
      <c r="J126" s="507"/>
      <c r="K126" s="507"/>
      <c r="L126" s="507"/>
      <c r="M126" s="507"/>
      <c r="N126" s="507"/>
      <c r="O126" s="507"/>
      <c r="P126" s="507"/>
      <c r="Q126" s="507"/>
      <c r="R126" s="507"/>
      <c r="S126" s="205"/>
      <c r="T126" s="205"/>
      <c r="U126" s="205"/>
      <c r="V126" s="206">
        <v>28.5</v>
      </c>
      <c r="W126" s="206"/>
      <c r="X126" s="206"/>
      <c r="Y126" s="206"/>
      <c r="Z126" s="206"/>
      <c r="AA126" s="206"/>
      <c r="AB126" s="206"/>
      <c r="AC126" s="206"/>
      <c r="AD126" s="206"/>
      <c r="AE126" s="206"/>
      <c r="AF126" s="206"/>
      <c r="AG126" s="206"/>
      <c r="AH126" s="206"/>
      <c r="AI126" s="206"/>
      <c r="AJ126" s="206"/>
      <c r="AK126" s="206"/>
      <c r="AL126" s="206"/>
      <c r="AM126" s="206"/>
      <c r="AN126" s="206"/>
      <c r="AO126" s="206"/>
      <c r="AP126" s="206"/>
      <c r="AQ126" s="206"/>
      <c r="AR126" s="207"/>
      <c r="AS126" s="207"/>
      <c r="AT126" s="186"/>
      <c r="AU126" s="186"/>
      <c r="AV126" s="186"/>
      <c r="AW126" s="186"/>
      <c r="AX126" s="186"/>
      <c r="AY126" s="186"/>
      <c r="AZ126" s="186"/>
      <c r="BA126" s="186"/>
      <c r="BB126" s="186"/>
      <c r="BC126" s="186"/>
      <c r="BD126" s="186"/>
      <c r="BE126" s="186"/>
      <c r="BF126" s="186"/>
      <c r="BG126" s="186"/>
      <c r="BH126" s="186"/>
      <c r="BI126" s="186"/>
      <c r="BJ126" s="186"/>
      <c r="BK126" s="186"/>
      <c r="BL126" s="186"/>
      <c r="BM126" s="186"/>
      <c r="BN126" s="186"/>
      <c r="BO126" s="186"/>
      <c r="BP126" s="186"/>
      <c r="BQ126" s="186"/>
      <c r="BR126" s="186"/>
      <c r="BS126" s="186"/>
      <c r="BT126" s="186"/>
      <c r="BU126" s="186"/>
      <c r="BV126" s="186"/>
      <c r="BW126" s="186"/>
      <c r="BX126" s="186"/>
      <c r="BY126" s="186"/>
      <c r="BZ126" s="186"/>
      <c r="CA126" s="300"/>
      <c r="CB126" s="208"/>
      <c r="CC126" s="208"/>
      <c r="CD126" s="208"/>
      <c r="CE126" s="208"/>
      <c r="CF126" s="208"/>
      <c r="CG126" s="208"/>
      <c r="CH126" s="208"/>
      <c r="CI126" s="208"/>
      <c r="CJ126" s="208"/>
      <c r="CK126" s="208"/>
      <c r="CL126" s="208"/>
      <c r="CM126" s="208"/>
      <c r="CN126" s="208"/>
      <c r="CO126" s="208"/>
      <c r="CP126" s="208"/>
      <c r="CQ126" s="208"/>
      <c r="CR126" s="208"/>
      <c r="CS126" s="208"/>
      <c r="CT126" s="208"/>
      <c r="CU126" s="208"/>
      <c r="CV126" s="208"/>
      <c r="CW126" s="208"/>
      <c r="CX126" s="208"/>
      <c r="CY126" s="208"/>
      <c r="CZ126" s="208"/>
      <c r="DA126" s="208"/>
      <c r="DB126" s="208"/>
      <c r="DC126" s="208"/>
      <c r="DD126" s="208"/>
      <c r="DE126" s="208"/>
      <c r="DF126" s="208"/>
      <c r="DG126" s="208"/>
      <c r="DH126" s="208"/>
      <c r="DI126" s="208"/>
      <c r="DJ126" s="208"/>
      <c r="DK126" s="208"/>
      <c r="DL126" s="208"/>
      <c r="DM126" s="208"/>
      <c r="DN126" s="208"/>
      <c r="DO126" s="208"/>
      <c r="DP126" s="208"/>
      <c r="DQ126" s="208"/>
      <c r="DR126" s="208"/>
      <c r="DS126" s="208"/>
      <c r="DT126" s="208"/>
      <c r="DU126" s="208"/>
      <c r="DV126" s="208"/>
      <c r="DW126" s="208"/>
      <c r="DX126" s="208"/>
      <c r="DY126" s="208"/>
      <c r="DZ126" s="208"/>
      <c r="EA126" s="208"/>
      <c r="EB126" s="208"/>
      <c r="EC126" s="208"/>
      <c r="ED126" s="208"/>
      <c r="EE126" s="208"/>
      <c r="EF126" s="208"/>
      <c r="EG126" s="208"/>
      <c r="EH126" s="208"/>
    </row>
    <row r="127" spans="5:138" ht="23.25" customHeight="1" thickTop="1">
      <c r="E127" s="307">
        <v>6</v>
      </c>
      <c r="F127" s="504" t="s">
        <v>272</v>
      </c>
      <c r="G127" s="505"/>
      <c r="H127" s="505"/>
      <c r="I127" s="505"/>
      <c r="J127" s="505"/>
      <c r="K127" s="505"/>
      <c r="L127" s="505"/>
      <c r="M127" s="505"/>
      <c r="N127" s="505"/>
      <c r="O127" s="505"/>
      <c r="P127" s="505"/>
      <c r="Q127" s="505"/>
      <c r="R127" s="503"/>
      <c r="S127" s="501">
        <v>8</v>
      </c>
      <c r="T127" s="502"/>
      <c r="U127" s="496"/>
      <c r="V127" s="497">
        <v>4</v>
      </c>
      <c r="W127" s="498"/>
      <c r="X127" s="497">
        <f>V127*30</f>
        <v>120</v>
      </c>
      <c r="Y127" s="498"/>
      <c r="Z127" s="510">
        <v>36</v>
      </c>
      <c r="AA127" s="547"/>
      <c r="AB127" s="547"/>
      <c r="AC127" s="547"/>
      <c r="AD127" s="547"/>
      <c r="AE127" s="547"/>
      <c r="AF127" s="547">
        <v>36</v>
      </c>
      <c r="AG127" s="547"/>
      <c r="AH127" s="547">
        <v>63</v>
      </c>
      <c r="AI127" s="548"/>
      <c r="AJ127" s="508"/>
      <c r="AK127" s="509"/>
      <c r="AL127" s="510">
        <v>8</v>
      </c>
      <c r="AM127" s="547"/>
      <c r="AN127" s="547"/>
      <c r="AO127" s="547"/>
      <c r="AP127" s="547"/>
      <c r="AQ127" s="548"/>
      <c r="AR127" s="549">
        <f>Z127/9</f>
        <v>4</v>
      </c>
      <c r="AS127" s="550"/>
      <c r="AT127" s="186"/>
      <c r="AU127" s="186"/>
      <c r="AV127" s="186"/>
      <c r="AW127" s="186"/>
      <c r="AX127" s="186"/>
      <c r="AY127" s="186"/>
      <c r="AZ127" s="186"/>
      <c r="BA127" s="186"/>
      <c r="BB127" s="186"/>
      <c r="BC127" s="186"/>
      <c r="BD127" s="186"/>
      <c r="BE127" s="186"/>
      <c r="BF127" s="186"/>
      <c r="BG127" s="186"/>
      <c r="BH127" s="186"/>
      <c r="BI127" s="186"/>
      <c r="BJ127" s="186"/>
      <c r="BK127" s="186"/>
      <c r="BL127" s="186"/>
      <c r="BM127" s="186"/>
      <c r="BN127" s="186"/>
      <c r="BO127" s="186"/>
      <c r="BP127" s="186"/>
      <c r="BQ127" s="186"/>
      <c r="BR127" s="186"/>
      <c r="BS127" s="186"/>
      <c r="BT127" s="186"/>
      <c r="BU127" s="186"/>
      <c r="BV127" s="186"/>
      <c r="BW127" s="186"/>
      <c r="BX127" s="186"/>
      <c r="BY127" s="186"/>
      <c r="BZ127" s="186"/>
      <c r="CA127" s="300"/>
      <c r="CB127" s="208"/>
      <c r="CC127" s="208"/>
      <c r="CD127" s="208"/>
      <c r="CE127" s="208"/>
      <c r="CF127" s="208"/>
      <c r="CG127" s="208"/>
      <c r="CH127" s="208"/>
      <c r="CI127" s="208"/>
      <c r="CJ127" s="208"/>
      <c r="CK127" s="208"/>
      <c r="CL127" s="208"/>
      <c r="CM127" s="208"/>
      <c r="CN127" s="208"/>
      <c r="CO127" s="208"/>
      <c r="CP127" s="208"/>
      <c r="CQ127" s="208"/>
      <c r="CR127" s="208"/>
      <c r="CS127" s="208"/>
      <c r="CT127" s="208"/>
      <c r="CU127" s="208"/>
      <c r="CV127" s="208"/>
      <c r="CW127" s="208"/>
      <c r="CX127" s="303"/>
      <c r="CY127" s="303"/>
      <c r="CZ127" s="303"/>
      <c r="DA127" s="303"/>
      <c r="DB127" s="303"/>
      <c r="DC127" s="303"/>
      <c r="DD127" s="303"/>
      <c r="DE127" s="303"/>
      <c r="DF127" s="303"/>
      <c r="DG127" s="303"/>
      <c r="DH127" s="303"/>
      <c r="DI127" s="303"/>
      <c r="DJ127" s="303"/>
      <c r="DK127" s="303"/>
      <c r="DL127" s="303"/>
      <c r="DM127" s="303"/>
      <c r="DN127" s="303"/>
      <c r="DO127" s="303"/>
      <c r="DP127" s="303"/>
      <c r="DQ127" s="303"/>
      <c r="DR127" s="303"/>
      <c r="DS127" s="303"/>
      <c r="DT127" s="303"/>
      <c r="DU127" s="303"/>
      <c r="DV127" s="303"/>
      <c r="DW127" s="303"/>
      <c r="DX127" s="303"/>
      <c r="DY127" s="303"/>
      <c r="DZ127" s="303"/>
      <c r="EA127" s="303"/>
      <c r="EB127" s="303"/>
      <c r="EC127" s="303"/>
      <c r="ED127" s="303"/>
      <c r="EE127" s="303"/>
      <c r="EF127" s="303"/>
      <c r="EG127" s="303"/>
      <c r="EH127" s="303"/>
    </row>
    <row r="128" spans="5:146" ht="23.25" customHeight="1" thickBot="1">
      <c r="E128" s="308">
        <v>7</v>
      </c>
      <c r="F128" s="551" t="s">
        <v>267</v>
      </c>
      <c r="G128" s="552"/>
      <c r="H128" s="552"/>
      <c r="I128" s="552"/>
      <c r="J128" s="552"/>
      <c r="K128" s="552"/>
      <c r="L128" s="552"/>
      <c r="M128" s="552"/>
      <c r="N128" s="552"/>
      <c r="O128" s="552"/>
      <c r="P128" s="552"/>
      <c r="Q128" s="552"/>
      <c r="R128" s="553"/>
      <c r="S128" s="554">
        <v>8</v>
      </c>
      <c r="T128" s="555"/>
      <c r="U128" s="556"/>
      <c r="V128" s="557">
        <v>3.5</v>
      </c>
      <c r="W128" s="558"/>
      <c r="X128" s="557">
        <f>V128*30</f>
        <v>105</v>
      </c>
      <c r="Y128" s="558"/>
      <c r="Z128" s="546">
        <f>AB128+AD128+AF128</f>
        <v>36</v>
      </c>
      <c r="AA128" s="535"/>
      <c r="AB128" s="535">
        <v>27</v>
      </c>
      <c r="AC128" s="535"/>
      <c r="AD128" s="535">
        <v>9</v>
      </c>
      <c r="AE128" s="535"/>
      <c r="AF128" s="535"/>
      <c r="AG128" s="535"/>
      <c r="AH128" s="535">
        <f>X128-Z128</f>
        <v>69</v>
      </c>
      <c r="AI128" s="536"/>
      <c r="AJ128" s="544">
        <v>8</v>
      </c>
      <c r="AK128" s="545"/>
      <c r="AL128" s="546"/>
      <c r="AM128" s="535"/>
      <c r="AN128" s="535"/>
      <c r="AO128" s="535"/>
      <c r="AP128" s="535"/>
      <c r="AQ128" s="536"/>
      <c r="AR128" s="537">
        <f>Z128/9</f>
        <v>4</v>
      </c>
      <c r="AS128" s="538"/>
      <c r="AT128" s="186"/>
      <c r="AU128" s="186"/>
      <c r="AV128" s="186"/>
      <c r="AW128" s="186"/>
      <c r="AX128" s="186"/>
      <c r="AY128" s="186"/>
      <c r="AZ128" s="186"/>
      <c r="BA128" s="186"/>
      <c r="BB128" s="186"/>
      <c r="BC128" s="186"/>
      <c r="BD128" s="186"/>
      <c r="BE128" s="186"/>
      <c r="BF128" s="186"/>
      <c r="BG128" s="186"/>
      <c r="BH128" s="186"/>
      <c r="BI128" s="186"/>
      <c r="BJ128" s="186"/>
      <c r="BK128" s="186"/>
      <c r="BL128" s="186"/>
      <c r="BM128" s="186"/>
      <c r="BN128" s="186"/>
      <c r="BO128" s="186"/>
      <c r="BP128" s="186"/>
      <c r="BQ128" s="186"/>
      <c r="BR128" s="186"/>
      <c r="BS128" s="186"/>
      <c r="BT128" s="186"/>
      <c r="BU128" s="186"/>
      <c r="BV128" s="186"/>
      <c r="BW128" s="186"/>
      <c r="BX128" s="186"/>
      <c r="BY128" s="186"/>
      <c r="BZ128" s="186"/>
      <c r="CA128" s="300"/>
      <c r="CB128" s="208"/>
      <c r="CC128" s="208"/>
      <c r="CD128" s="208"/>
      <c r="CE128" s="208"/>
      <c r="CF128" s="208"/>
      <c r="CG128" s="208"/>
      <c r="CH128" s="208"/>
      <c r="CI128" s="208"/>
      <c r="CJ128" s="208"/>
      <c r="CK128" s="208"/>
      <c r="CL128" s="208"/>
      <c r="CM128" s="208"/>
      <c r="CN128" s="208"/>
      <c r="CO128" s="208"/>
      <c r="CP128" s="208"/>
      <c r="CQ128" s="208"/>
      <c r="CR128" s="208"/>
      <c r="CS128" s="208"/>
      <c r="CT128" s="208"/>
      <c r="CU128" s="208"/>
      <c r="CV128" s="208"/>
      <c r="CW128" s="309"/>
      <c r="CX128" s="208"/>
      <c r="CY128" s="208"/>
      <c r="CZ128" s="208"/>
      <c r="DA128" s="208"/>
      <c r="DB128" s="208"/>
      <c r="DC128" s="208"/>
      <c r="DD128" s="208"/>
      <c r="DE128" s="208"/>
      <c r="DF128" s="208"/>
      <c r="DG128" s="208"/>
      <c r="DH128" s="208"/>
      <c r="DI128" s="208"/>
      <c r="DJ128" s="208"/>
      <c r="DK128" s="208"/>
      <c r="DL128" s="208"/>
      <c r="DM128" s="208"/>
      <c r="DN128" s="208"/>
      <c r="DO128" s="208"/>
      <c r="DP128" s="208"/>
      <c r="DQ128" s="208"/>
      <c r="DR128" s="208"/>
      <c r="DS128" s="208"/>
      <c r="DT128" s="208"/>
      <c r="DU128" s="208"/>
      <c r="DV128" s="208"/>
      <c r="DW128" s="208"/>
      <c r="DX128" s="208"/>
      <c r="DY128" s="208"/>
      <c r="DZ128" s="208"/>
      <c r="EA128" s="208"/>
      <c r="EB128" s="208"/>
      <c r="EC128" s="208"/>
      <c r="ED128" s="208"/>
      <c r="EE128" s="208"/>
      <c r="EF128" s="208"/>
      <c r="EG128" s="208"/>
      <c r="EH128" s="208"/>
      <c r="EI128" s="208"/>
      <c r="EJ128" s="208"/>
      <c r="EK128" s="208"/>
      <c r="EL128" s="208"/>
      <c r="EM128" s="208"/>
      <c r="EN128" s="208"/>
      <c r="EO128" s="208"/>
      <c r="EP128" s="208"/>
    </row>
    <row r="129" spans="1:146" s="193" customFormat="1" ht="5.25" customHeight="1" thickBot="1" thickTop="1">
      <c r="A129" s="208"/>
      <c r="B129" s="208"/>
      <c r="C129" s="208"/>
      <c r="D129" s="208"/>
      <c r="E129" s="209"/>
      <c r="F129" s="210"/>
      <c r="G129" s="210"/>
      <c r="H129" s="210"/>
      <c r="I129" s="210"/>
      <c r="J129" s="210"/>
      <c r="K129" s="210"/>
      <c r="L129" s="210"/>
      <c r="M129" s="210"/>
      <c r="N129" s="210"/>
      <c r="O129" s="210"/>
      <c r="P129" s="210"/>
      <c r="Q129" s="210"/>
      <c r="R129" s="210"/>
      <c r="S129" s="210"/>
      <c r="T129" s="210"/>
      <c r="U129" s="210"/>
      <c r="V129" s="211"/>
      <c r="W129" s="211"/>
      <c r="X129" s="211"/>
      <c r="Y129" s="211"/>
      <c r="Z129" s="211"/>
      <c r="AA129" s="211"/>
      <c r="AB129" s="211"/>
      <c r="AC129" s="211"/>
      <c r="AD129" s="211"/>
      <c r="AE129" s="211"/>
      <c r="AF129" s="211"/>
      <c r="AG129" s="211"/>
      <c r="AH129" s="211"/>
      <c r="AI129" s="211"/>
      <c r="AJ129" s="211"/>
      <c r="AK129" s="211"/>
      <c r="AL129" s="211"/>
      <c r="AM129" s="211"/>
      <c r="AN129" s="211"/>
      <c r="AO129" s="211"/>
      <c r="AP129" s="211"/>
      <c r="AQ129" s="211"/>
      <c r="AR129" s="212"/>
      <c r="AS129" s="212"/>
      <c r="AT129" s="202"/>
      <c r="AU129" s="186"/>
      <c r="AV129" s="186"/>
      <c r="AW129" s="186"/>
      <c r="AX129" s="186"/>
      <c r="AY129" s="186"/>
      <c r="AZ129" s="186"/>
      <c r="BA129" s="186"/>
      <c r="BB129" s="186"/>
      <c r="BC129" s="186"/>
      <c r="BD129" s="186"/>
      <c r="BE129" s="186"/>
      <c r="BF129" s="186"/>
      <c r="BG129" s="186"/>
      <c r="BH129" s="186"/>
      <c r="BI129" s="186"/>
      <c r="BJ129" s="186"/>
      <c r="BK129" s="186"/>
      <c r="BL129" s="186"/>
      <c r="BM129" s="186"/>
      <c r="BN129" s="186"/>
      <c r="BO129" s="186"/>
      <c r="BP129" s="186"/>
      <c r="BQ129" s="186"/>
      <c r="BR129" s="186"/>
      <c r="BS129" s="186"/>
      <c r="BT129" s="186"/>
      <c r="BU129" s="186"/>
      <c r="BV129" s="186"/>
      <c r="BW129" s="186"/>
      <c r="BX129" s="186"/>
      <c r="BY129" s="186"/>
      <c r="BZ129" s="186"/>
      <c r="CA129" s="300"/>
      <c r="CB129" s="208"/>
      <c r="CC129" s="208"/>
      <c r="CD129" s="208"/>
      <c r="CE129" s="208"/>
      <c r="CF129" s="208"/>
      <c r="CG129" s="208"/>
      <c r="CH129" s="208"/>
      <c r="CI129" s="208"/>
      <c r="CJ129" s="208"/>
      <c r="CK129" s="208"/>
      <c r="CL129" s="208"/>
      <c r="CM129" s="208"/>
      <c r="CN129" s="208"/>
      <c r="CO129" s="208"/>
      <c r="CP129" s="208"/>
      <c r="CQ129" s="208"/>
      <c r="CR129" s="208"/>
      <c r="CS129" s="208"/>
      <c r="CT129" s="310"/>
      <c r="CU129" s="310"/>
      <c r="CV129" s="310"/>
      <c r="CW129" s="311"/>
      <c r="CX129" s="208"/>
      <c r="CY129" s="208"/>
      <c r="CZ129" s="208"/>
      <c r="DA129" s="208"/>
      <c r="DB129" s="208"/>
      <c r="DC129" s="208"/>
      <c r="DD129" s="208"/>
      <c r="DE129" s="208"/>
      <c r="DF129" s="208"/>
      <c r="DG129" s="208"/>
      <c r="DH129" s="208"/>
      <c r="DI129" s="208"/>
      <c r="DJ129" s="208"/>
      <c r="DK129" s="208"/>
      <c r="DL129" s="208"/>
      <c r="DM129" s="208"/>
      <c r="DN129" s="208"/>
      <c r="DO129" s="208"/>
      <c r="DP129" s="208"/>
      <c r="DQ129" s="208"/>
      <c r="DR129" s="208"/>
      <c r="DS129" s="208"/>
      <c r="DT129" s="208"/>
      <c r="DU129" s="208"/>
      <c r="DV129" s="208"/>
      <c r="DW129" s="208"/>
      <c r="DX129" s="208"/>
      <c r="DY129" s="208"/>
      <c r="DZ129" s="208"/>
      <c r="EA129" s="208"/>
      <c r="EB129" s="208"/>
      <c r="EC129" s="208"/>
      <c r="ED129" s="208"/>
      <c r="EE129" s="208"/>
      <c r="EF129" s="208"/>
      <c r="EG129" s="208"/>
      <c r="EH129" s="208"/>
      <c r="EI129" s="208"/>
      <c r="EJ129" s="208"/>
      <c r="EK129" s="208"/>
      <c r="EL129" s="208"/>
      <c r="EM129" s="208"/>
      <c r="EN129" s="208"/>
      <c r="EO129" s="208"/>
      <c r="EP129" s="208"/>
    </row>
    <row r="130" spans="1:146" ht="23.25">
      <c r="A130" s="208"/>
      <c r="B130" s="208"/>
      <c r="C130" s="208"/>
      <c r="D130" s="208"/>
      <c r="E130" s="208"/>
      <c r="F130" s="208"/>
      <c r="G130" s="208"/>
      <c r="H130" s="208"/>
      <c r="I130" s="208"/>
      <c r="J130" s="208"/>
      <c r="K130" s="208"/>
      <c r="L130" s="208"/>
      <c r="M130" s="208"/>
      <c r="N130" s="208"/>
      <c r="O130" s="208"/>
      <c r="P130" s="208"/>
      <c r="Q130" s="208"/>
      <c r="R130" s="208"/>
      <c r="S130" s="208"/>
      <c r="T130" s="208"/>
      <c r="U130" s="539">
        <v>28.5</v>
      </c>
      <c r="V130" s="539"/>
      <c r="W130" s="208"/>
      <c r="X130" s="208"/>
      <c r="Y130" s="208"/>
      <c r="Z130" s="208"/>
      <c r="AA130" s="208"/>
      <c r="AB130" s="208"/>
      <c r="AC130" s="208"/>
      <c r="AD130" s="208"/>
      <c r="AE130" s="208"/>
      <c r="AF130" s="208"/>
      <c r="AG130" s="208"/>
      <c r="AH130" s="208"/>
      <c r="AI130" s="208"/>
      <c r="AJ130" s="208"/>
      <c r="AK130" s="208"/>
      <c r="AL130" s="208"/>
      <c r="AM130" s="208"/>
      <c r="AN130" s="208"/>
      <c r="AO130" s="208"/>
      <c r="AP130" s="208"/>
      <c r="AQ130" s="208"/>
      <c r="AR130" s="208"/>
      <c r="AS130" s="208"/>
      <c r="AT130" s="202"/>
      <c r="AU130" s="186"/>
      <c r="AV130" s="186"/>
      <c r="AW130" s="186"/>
      <c r="AX130" s="186"/>
      <c r="AY130" s="186"/>
      <c r="AZ130" s="186"/>
      <c r="BA130" s="186"/>
      <c r="BB130" s="186"/>
      <c r="BC130" s="186"/>
      <c r="BD130" s="186"/>
      <c r="BE130" s="186"/>
      <c r="BF130" s="186"/>
      <c r="BG130" s="186"/>
      <c r="BH130" s="186"/>
      <c r="BI130" s="186"/>
      <c r="BJ130" s="186"/>
      <c r="BK130" s="186"/>
      <c r="BL130" s="186"/>
      <c r="BM130" s="186"/>
      <c r="BN130" s="186"/>
      <c r="BO130" s="186"/>
      <c r="BP130" s="186"/>
      <c r="BQ130" s="186"/>
      <c r="BR130" s="186"/>
      <c r="BS130" s="186"/>
      <c r="BT130" s="186"/>
      <c r="BU130" s="186"/>
      <c r="BV130" s="186"/>
      <c r="BW130" s="186"/>
      <c r="BX130" s="186"/>
      <c r="BY130" s="186"/>
      <c r="BZ130" s="186"/>
      <c r="CA130" s="300"/>
      <c r="CB130" s="208"/>
      <c r="CC130" s="208"/>
      <c r="CD130" s="208"/>
      <c r="CE130" s="208"/>
      <c r="CF130" s="208"/>
      <c r="CG130" s="208"/>
      <c r="CH130" s="208"/>
      <c r="CI130" s="208"/>
      <c r="CJ130" s="208"/>
      <c r="CK130" s="208"/>
      <c r="CL130" s="208"/>
      <c r="CM130" s="208"/>
      <c r="CN130" s="208"/>
      <c r="CO130" s="208"/>
      <c r="CP130" s="208"/>
      <c r="CQ130" s="208"/>
      <c r="CR130" s="208"/>
      <c r="CS130" s="208"/>
      <c r="CT130" s="208"/>
      <c r="CU130" s="208"/>
      <c r="CV130" s="208"/>
      <c r="CW130" s="309"/>
      <c r="CX130" s="208"/>
      <c r="CY130" s="208"/>
      <c r="CZ130" s="208"/>
      <c r="DA130" s="208"/>
      <c r="DB130" s="208"/>
      <c r="DC130" s="208"/>
      <c r="DD130" s="208"/>
      <c r="DE130" s="208"/>
      <c r="DF130" s="208"/>
      <c r="DG130" s="208"/>
      <c r="DH130" s="208"/>
      <c r="DI130" s="208"/>
      <c r="DJ130" s="208"/>
      <c r="DK130" s="208"/>
      <c r="DL130" s="208"/>
      <c r="DM130" s="208"/>
      <c r="DN130" s="208"/>
      <c r="DO130" s="208"/>
      <c r="DP130" s="208"/>
      <c r="DQ130" s="208"/>
      <c r="DR130" s="208"/>
      <c r="DS130" s="208"/>
      <c r="DT130" s="208"/>
      <c r="DU130" s="208"/>
      <c r="DV130" s="208"/>
      <c r="DW130" s="208"/>
      <c r="DX130" s="208"/>
      <c r="DY130" s="208"/>
      <c r="DZ130" s="208"/>
      <c r="EA130" s="208"/>
      <c r="EB130" s="208"/>
      <c r="EC130" s="208"/>
      <c r="ED130" s="208"/>
      <c r="EE130" s="208"/>
      <c r="EF130" s="208"/>
      <c r="EG130" s="208"/>
      <c r="EH130" s="208"/>
      <c r="EI130" s="208"/>
      <c r="EJ130" s="208"/>
      <c r="EK130" s="208"/>
      <c r="EL130" s="208"/>
      <c r="EM130" s="208"/>
      <c r="EN130" s="208"/>
      <c r="EO130" s="208"/>
      <c r="EP130" s="208"/>
    </row>
    <row r="131" spans="1:146" ht="23.25" customHeight="1">
      <c r="A131" s="312"/>
      <c r="B131" s="313"/>
      <c r="C131" s="540"/>
      <c r="D131" s="541"/>
      <c r="E131" s="541"/>
      <c r="F131" s="541"/>
      <c r="G131" s="541"/>
      <c r="H131" s="541"/>
      <c r="I131" s="541"/>
      <c r="J131" s="541"/>
      <c r="K131" s="541"/>
      <c r="L131" s="541"/>
      <c r="M131" s="541"/>
      <c r="N131" s="541"/>
      <c r="O131" s="541"/>
      <c r="P131" s="543"/>
      <c r="Q131" s="543"/>
      <c r="R131" s="543"/>
      <c r="S131" s="539"/>
      <c r="T131" s="539"/>
      <c r="U131" s="539"/>
      <c r="V131" s="539"/>
      <c r="W131" s="534"/>
      <c r="X131" s="534"/>
      <c r="Y131" s="534"/>
      <c r="Z131" s="534"/>
      <c r="AA131" s="534"/>
      <c r="AB131" s="534"/>
      <c r="AC131" s="534"/>
      <c r="AD131" s="534"/>
      <c r="AE131" s="534"/>
      <c r="AF131" s="534"/>
      <c r="AG131" s="539"/>
      <c r="AH131" s="539"/>
      <c r="AI131" s="534"/>
      <c r="AJ131" s="534"/>
      <c r="AK131" s="534"/>
      <c r="AL131" s="534"/>
      <c r="AM131" s="534"/>
      <c r="AN131" s="534"/>
      <c r="AO131" s="534"/>
      <c r="AP131" s="534"/>
      <c r="AQ131" s="208"/>
      <c r="AR131" s="208"/>
      <c r="AS131" s="208"/>
      <c r="AT131" s="202"/>
      <c r="AU131" s="186"/>
      <c r="AV131" s="186"/>
      <c r="AW131" s="186"/>
      <c r="AX131" s="186"/>
      <c r="AY131" s="186"/>
      <c r="AZ131" s="186"/>
      <c r="BA131" s="186"/>
      <c r="BB131" s="186"/>
      <c r="BC131" s="186"/>
      <c r="BD131" s="186"/>
      <c r="BE131" s="186"/>
      <c r="BF131" s="186"/>
      <c r="BG131" s="186"/>
      <c r="BH131" s="186"/>
      <c r="BI131" s="186"/>
      <c r="BJ131" s="186"/>
      <c r="BK131" s="186"/>
      <c r="BL131" s="186"/>
      <c r="BM131" s="186"/>
      <c r="BN131" s="186"/>
      <c r="BO131" s="186"/>
      <c r="BP131" s="186"/>
      <c r="BQ131" s="186"/>
      <c r="BR131" s="186"/>
      <c r="BS131" s="186"/>
      <c r="BT131" s="186"/>
      <c r="BU131" s="186"/>
      <c r="BV131" s="186"/>
      <c r="BW131" s="186"/>
      <c r="BX131" s="186"/>
      <c r="BY131" s="186"/>
      <c r="BZ131" s="186"/>
      <c r="CA131" s="300"/>
      <c r="CB131" s="208"/>
      <c r="CC131" s="208"/>
      <c r="CD131" s="208"/>
      <c r="CE131" s="208"/>
      <c r="CF131" s="208"/>
      <c r="CG131" s="208"/>
      <c r="CH131" s="208"/>
      <c r="CI131" s="208"/>
      <c r="CJ131" s="208"/>
      <c r="CK131" s="208"/>
      <c r="CL131" s="208"/>
      <c r="CM131" s="208"/>
      <c r="CN131" s="208"/>
      <c r="CO131" s="208"/>
      <c r="CP131" s="208"/>
      <c r="CQ131" s="208"/>
      <c r="CR131" s="208"/>
      <c r="CS131" s="208"/>
      <c r="CT131" s="208"/>
      <c r="CU131" s="208"/>
      <c r="CV131" s="208"/>
      <c r="CW131" s="309"/>
      <c r="CX131" s="208"/>
      <c r="CY131" s="208"/>
      <c r="CZ131" s="208"/>
      <c r="DA131" s="208"/>
      <c r="DB131" s="208"/>
      <c r="DC131" s="208"/>
      <c r="DD131" s="208"/>
      <c r="DE131" s="208"/>
      <c r="DF131" s="208"/>
      <c r="DG131" s="208"/>
      <c r="DH131" s="208"/>
      <c r="DI131" s="208"/>
      <c r="DJ131" s="208"/>
      <c r="DK131" s="208"/>
      <c r="DL131" s="208"/>
      <c r="DM131" s="208"/>
      <c r="DN131" s="208"/>
      <c r="DO131" s="208"/>
      <c r="DP131" s="208"/>
      <c r="DQ131" s="208"/>
      <c r="DR131" s="208"/>
      <c r="DS131" s="208"/>
      <c r="DT131" s="208"/>
      <c r="DU131" s="208"/>
      <c r="DV131" s="208"/>
      <c r="DW131" s="208"/>
      <c r="DX131" s="208"/>
      <c r="DY131" s="208"/>
      <c r="DZ131" s="208"/>
      <c r="EA131" s="208"/>
      <c r="EB131" s="208"/>
      <c r="EC131" s="208"/>
      <c r="ED131" s="208"/>
      <c r="EE131" s="208"/>
      <c r="EF131" s="208"/>
      <c r="EG131" s="208"/>
      <c r="EH131" s="208"/>
      <c r="EI131" s="208"/>
      <c r="EJ131" s="208"/>
      <c r="EK131" s="208"/>
      <c r="EL131" s="208"/>
      <c r="EM131" s="208"/>
      <c r="EN131" s="208"/>
      <c r="EO131" s="208"/>
      <c r="EP131" s="208"/>
    </row>
    <row r="132" spans="1:146" ht="9.75" customHeight="1">
      <c r="A132" s="208"/>
      <c r="B132" s="208"/>
      <c r="C132" s="208"/>
      <c r="D132" s="208"/>
      <c r="E132" s="208"/>
      <c r="F132" s="208"/>
      <c r="G132" s="208"/>
      <c r="H132" s="208"/>
      <c r="I132" s="208"/>
      <c r="J132" s="208"/>
      <c r="K132" s="208"/>
      <c r="L132" s="208"/>
      <c r="M132" s="208"/>
      <c r="N132" s="208"/>
      <c r="O132" s="208"/>
      <c r="P132" s="208"/>
      <c r="Q132" s="208"/>
      <c r="R132" s="208"/>
      <c r="S132" s="208"/>
      <c r="T132" s="208"/>
      <c r="U132" s="208"/>
      <c r="V132" s="208"/>
      <c r="W132" s="208"/>
      <c r="X132" s="208"/>
      <c r="Y132" s="208"/>
      <c r="Z132" s="208"/>
      <c r="AA132" s="208"/>
      <c r="AB132" s="208"/>
      <c r="AC132" s="208"/>
      <c r="AD132" s="208"/>
      <c r="AE132" s="208"/>
      <c r="AF132" s="208"/>
      <c r="AG132" s="208"/>
      <c r="AH132" s="208"/>
      <c r="AI132" s="208"/>
      <c r="AJ132" s="208"/>
      <c r="AK132" s="208"/>
      <c r="AL132" s="208"/>
      <c r="AM132" s="208"/>
      <c r="AN132" s="208"/>
      <c r="AO132" s="208"/>
      <c r="AP132" s="208"/>
      <c r="AQ132" s="208"/>
      <c r="AR132" s="208"/>
      <c r="AS132" s="208"/>
      <c r="AT132" s="202"/>
      <c r="AU132" s="186"/>
      <c r="AV132" s="186"/>
      <c r="AW132" s="186"/>
      <c r="AX132" s="186"/>
      <c r="AY132" s="186"/>
      <c r="AZ132" s="186"/>
      <c r="BA132" s="186"/>
      <c r="BB132" s="186"/>
      <c r="BC132" s="186"/>
      <c r="BD132" s="186"/>
      <c r="BE132" s="186"/>
      <c r="BF132" s="186"/>
      <c r="BG132" s="186"/>
      <c r="BH132" s="186"/>
      <c r="BI132" s="186"/>
      <c r="BJ132" s="186"/>
      <c r="BK132" s="186"/>
      <c r="BL132" s="186"/>
      <c r="BM132" s="186"/>
      <c r="BN132" s="186"/>
      <c r="BO132" s="186"/>
      <c r="BP132" s="186"/>
      <c r="BQ132" s="186"/>
      <c r="BR132" s="186"/>
      <c r="BS132" s="186"/>
      <c r="BT132" s="186"/>
      <c r="BU132" s="186"/>
      <c r="BV132" s="186"/>
      <c r="BW132" s="186"/>
      <c r="BX132" s="186"/>
      <c r="BY132" s="186"/>
      <c r="BZ132" s="186"/>
      <c r="CX132" s="208"/>
      <c r="CY132" s="208"/>
      <c r="CZ132" s="208"/>
      <c r="DA132" s="208"/>
      <c r="DB132" s="208"/>
      <c r="DC132" s="208"/>
      <c r="DD132" s="208"/>
      <c r="DE132" s="208"/>
      <c r="DF132" s="208"/>
      <c r="DG132" s="208"/>
      <c r="DH132" s="208"/>
      <c r="DI132" s="208"/>
      <c r="DJ132" s="208"/>
      <c r="DK132" s="208"/>
      <c r="DL132" s="208"/>
      <c r="DM132" s="208"/>
      <c r="DN132" s="208"/>
      <c r="DO132" s="208"/>
      <c r="DP132" s="208"/>
      <c r="DQ132" s="208"/>
      <c r="DR132" s="208"/>
      <c r="DS132" s="208"/>
      <c r="DT132" s="208"/>
      <c r="DU132" s="208"/>
      <c r="DV132" s="208"/>
      <c r="DW132" s="208"/>
      <c r="DX132" s="208"/>
      <c r="DY132" s="208"/>
      <c r="DZ132" s="208"/>
      <c r="EA132" s="208"/>
      <c r="EB132" s="208"/>
      <c r="EC132" s="208"/>
      <c r="ED132" s="208"/>
      <c r="EE132" s="208"/>
      <c r="EF132" s="208"/>
      <c r="EG132" s="208"/>
      <c r="EH132" s="208"/>
      <c r="EI132" s="208"/>
      <c r="EJ132" s="208"/>
      <c r="EK132" s="208"/>
      <c r="EL132" s="208"/>
      <c r="EM132" s="208"/>
      <c r="EN132" s="208"/>
      <c r="EO132" s="208"/>
      <c r="EP132" s="208"/>
    </row>
    <row r="133" spans="46:146" ht="9.75" customHeight="1">
      <c r="AT133" s="186"/>
      <c r="AU133" s="186"/>
      <c r="AV133" s="186"/>
      <c r="AW133" s="186"/>
      <c r="AX133" s="186"/>
      <c r="AY133" s="186"/>
      <c r="AZ133" s="186"/>
      <c r="BA133" s="186"/>
      <c r="BB133" s="186"/>
      <c r="BC133" s="186"/>
      <c r="BD133" s="186"/>
      <c r="BE133" s="186"/>
      <c r="BF133" s="186"/>
      <c r="BG133" s="186"/>
      <c r="BH133" s="186"/>
      <c r="BI133" s="186"/>
      <c r="BJ133" s="186"/>
      <c r="BK133" s="186"/>
      <c r="BL133" s="186"/>
      <c r="BM133" s="186"/>
      <c r="BN133" s="186"/>
      <c r="BO133" s="186"/>
      <c r="BP133" s="186"/>
      <c r="BQ133" s="186"/>
      <c r="BR133" s="186"/>
      <c r="BS133" s="186"/>
      <c r="BT133" s="186"/>
      <c r="BU133" s="186"/>
      <c r="BV133" s="186"/>
      <c r="BW133" s="186"/>
      <c r="BX133" s="186"/>
      <c r="BY133" s="186"/>
      <c r="BZ133" s="186"/>
      <c r="CX133" s="208"/>
      <c r="CY133" s="208"/>
      <c r="CZ133" s="208"/>
      <c r="DA133" s="208"/>
      <c r="DB133" s="208"/>
      <c r="DC133" s="208"/>
      <c r="DD133" s="208"/>
      <c r="DE133" s="208"/>
      <c r="DF133" s="208"/>
      <c r="DG133" s="208"/>
      <c r="DH133" s="208"/>
      <c r="DI133" s="208"/>
      <c r="DJ133" s="208"/>
      <c r="DK133" s="208"/>
      <c r="DL133" s="208"/>
      <c r="DM133" s="208"/>
      <c r="DN133" s="208"/>
      <c r="DO133" s="208"/>
      <c r="DP133" s="208"/>
      <c r="DQ133" s="208"/>
      <c r="DR133" s="208"/>
      <c r="DS133" s="208"/>
      <c r="DT133" s="208"/>
      <c r="DU133" s="208"/>
      <c r="DV133" s="208"/>
      <c r="DW133" s="208"/>
      <c r="DX133" s="208"/>
      <c r="DY133" s="208"/>
      <c r="DZ133" s="208"/>
      <c r="EA133" s="208"/>
      <c r="EB133" s="208"/>
      <c r="EC133" s="208"/>
      <c r="ED133" s="208"/>
      <c r="EE133" s="208"/>
      <c r="EF133" s="208"/>
      <c r="EG133" s="208"/>
      <c r="EH133" s="208"/>
      <c r="EI133" s="208"/>
      <c r="EJ133" s="208"/>
      <c r="EK133" s="208"/>
      <c r="EL133" s="208"/>
      <c r="EM133" s="208"/>
      <c r="EN133" s="208"/>
      <c r="EO133" s="208"/>
      <c r="EP133" s="208"/>
    </row>
    <row r="134" spans="1:146" ht="24.75" customHeight="1">
      <c r="A134" s="213"/>
      <c r="B134" s="214"/>
      <c r="C134" s="215"/>
      <c r="D134" s="215"/>
      <c r="E134" s="215"/>
      <c r="F134" s="215"/>
      <c r="G134" s="215"/>
      <c r="H134" s="215"/>
      <c r="I134" s="215"/>
      <c r="J134" s="215"/>
      <c r="K134" s="215"/>
      <c r="L134" s="215"/>
      <c r="M134" s="215"/>
      <c r="N134" s="215"/>
      <c r="O134" s="216"/>
      <c r="P134" s="216"/>
      <c r="Q134" s="216"/>
      <c r="R134" s="158"/>
      <c r="S134" s="158"/>
      <c r="T134" s="158"/>
      <c r="U134" s="158"/>
      <c r="V134" s="217"/>
      <c r="W134" s="217"/>
      <c r="X134" s="217"/>
      <c r="Y134" s="217"/>
      <c r="Z134" s="217"/>
      <c r="AA134" s="217"/>
      <c r="AB134" s="217"/>
      <c r="AC134" s="217"/>
      <c r="AD134" s="217"/>
      <c r="AE134" s="217"/>
      <c r="AF134" s="217"/>
      <c r="AG134" s="217"/>
      <c r="AH134" s="158"/>
      <c r="AI134" s="217"/>
      <c r="AJ134" s="217"/>
      <c r="AK134" s="217"/>
      <c r="AL134" s="217"/>
      <c r="AM134" s="217"/>
      <c r="AN134" s="217"/>
      <c r="AO134" s="217"/>
      <c r="AP134" s="218"/>
      <c r="CX134" s="208"/>
      <c r="CY134" s="208"/>
      <c r="CZ134" s="208"/>
      <c r="DA134" s="208"/>
      <c r="DB134" s="208"/>
      <c r="DC134" s="208"/>
      <c r="DD134" s="208"/>
      <c r="DE134" s="208"/>
      <c r="DF134" s="208"/>
      <c r="DG134" s="208"/>
      <c r="DH134" s="208"/>
      <c r="DI134" s="208"/>
      <c r="DJ134" s="208"/>
      <c r="DK134" s="208"/>
      <c r="DL134" s="208"/>
      <c r="DM134" s="208"/>
      <c r="DN134" s="208"/>
      <c r="DO134" s="208"/>
      <c r="DP134" s="208"/>
      <c r="DQ134" s="208"/>
      <c r="DR134" s="208"/>
      <c r="DS134" s="208"/>
      <c r="DT134" s="208"/>
      <c r="DU134" s="208"/>
      <c r="DV134" s="208"/>
      <c r="DW134" s="208"/>
      <c r="DX134" s="208"/>
      <c r="DY134" s="208"/>
      <c r="DZ134" s="208"/>
      <c r="EA134" s="208"/>
      <c r="EB134" s="208"/>
      <c r="EC134" s="208"/>
      <c r="ED134" s="208"/>
      <c r="EE134" s="208"/>
      <c r="EF134" s="208"/>
      <c r="EG134" s="208"/>
      <c r="EH134" s="208"/>
      <c r="EI134" s="208"/>
      <c r="EJ134" s="208"/>
      <c r="EK134" s="208"/>
      <c r="EL134" s="208"/>
      <c r="EM134" s="208"/>
      <c r="EN134" s="208"/>
      <c r="EO134" s="208"/>
      <c r="EP134" s="208"/>
    </row>
    <row r="135" spans="1:146" ht="24.75" customHeight="1">
      <c r="A135" s="213"/>
      <c r="B135" s="214"/>
      <c r="C135" s="214"/>
      <c r="D135" s="214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465" t="s">
        <v>38</v>
      </c>
      <c r="P135" s="219"/>
      <c r="Q135" s="220"/>
      <c r="R135" s="166">
        <f>SUM(V18+V30+V44+V61+V77+V96+V111+V125)</f>
        <v>240</v>
      </c>
      <c r="S135" s="158"/>
      <c r="T135" s="158"/>
      <c r="U135" s="158"/>
      <c r="V135" s="217"/>
      <c r="W135" s="217"/>
      <c r="X135" s="542"/>
      <c r="Y135" s="542"/>
      <c r="Z135" s="217"/>
      <c r="AA135" s="217"/>
      <c r="AB135" s="217"/>
      <c r="AC135" s="217"/>
      <c r="AD135" s="217"/>
      <c r="AE135" s="217"/>
      <c r="AF135" s="217"/>
      <c r="AG135" s="217"/>
      <c r="AH135" s="158"/>
      <c r="AI135" s="158"/>
      <c r="AJ135" s="217"/>
      <c r="AK135" s="217"/>
      <c r="AL135" s="217"/>
      <c r="AM135" s="217"/>
      <c r="AN135" s="217"/>
      <c r="AO135" s="217"/>
      <c r="AP135" s="186"/>
      <c r="CX135" s="208"/>
      <c r="CY135" s="208"/>
      <c r="CZ135" s="208"/>
      <c r="DA135" s="208"/>
      <c r="DB135" s="208"/>
      <c r="DC135" s="208"/>
      <c r="DD135" s="208"/>
      <c r="DE135" s="208"/>
      <c r="DF135" s="208"/>
      <c r="DG135" s="208"/>
      <c r="DH135" s="208"/>
      <c r="DI135" s="208"/>
      <c r="DJ135" s="208"/>
      <c r="DK135" s="208"/>
      <c r="DL135" s="208"/>
      <c r="DM135" s="208"/>
      <c r="DN135" s="208"/>
      <c r="DO135" s="208"/>
      <c r="DP135" s="208"/>
      <c r="DQ135" s="208"/>
      <c r="DR135" s="208"/>
      <c r="DS135" s="208"/>
      <c r="DT135" s="208"/>
      <c r="DU135" s="208"/>
      <c r="DV135" s="208"/>
      <c r="DW135" s="208"/>
      <c r="DX135" s="208"/>
      <c r="DY135" s="208"/>
      <c r="DZ135" s="208"/>
      <c r="EA135" s="208"/>
      <c r="EB135" s="208"/>
      <c r="EC135" s="208"/>
      <c r="ED135" s="208"/>
      <c r="EE135" s="208"/>
      <c r="EF135" s="208"/>
      <c r="EG135" s="208"/>
      <c r="EH135" s="208"/>
      <c r="EI135" s="208"/>
      <c r="EJ135" s="208"/>
      <c r="EK135" s="208"/>
      <c r="EL135" s="208"/>
      <c r="EM135" s="208"/>
      <c r="EN135" s="208"/>
      <c r="EO135" s="208"/>
      <c r="EP135" s="208"/>
    </row>
    <row r="136" spans="1:42" ht="24" customHeight="1">
      <c r="A136" s="213"/>
      <c r="B136" s="214"/>
      <c r="C136" s="214"/>
      <c r="D136" s="214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21"/>
      <c r="P136" s="219"/>
      <c r="Q136" s="220"/>
      <c r="R136" s="158"/>
      <c r="S136" s="158"/>
      <c r="T136" s="158"/>
      <c r="U136" s="158"/>
      <c r="V136" s="217"/>
      <c r="W136" s="217"/>
      <c r="X136" s="217"/>
      <c r="Y136" s="217"/>
      <c r="Z136" s="217"/>
      <c r="AA136" s="217"/>
      <c r="AB136" s="217"/>
      <c r="AC136" s="217"/>
      <c r="AD136" s="217"/>
      <c r="AE136" s="217"/>
      <c r="AF136" s="217"/>
      <c r="AG136" s="217"/>
      <c r="AH136" s="158"/>
      <c r="AI136" s="158"/>
      <c r="AJ136" s="217"/>
      <c r="AK136" s="217"/>
      <c r="AL136" s="217"/>
      <c r="AM136" s="217"/>
      <c r="AN136" s="217"/>
      <c r="AO136" s="217"/>
      <c r="AP136" s="186"/>
    </row>
    <row r="137" spans="1:42" ht="24" customHeight="1">
      <c r="A137" s="213"/>
      <c r="B137" s="213"/>
      <c r="C137" s="214"/>
      <c r="D137" s="215"/>
      <c r="E137" s="215"/>
      <c r="F137" s="215"/>
      <c r="G137" s="215"/>
      <c r="H137" s="215"/>
      <c r="I137" s="215"/>
      <c r="J137" s="215"/>
      <c r="K137" s="215"/>
      <c r="L137" s="215"/>
      <c r="M137" s="215"/>
      <c r="N137" s="215"/>
      <c r="O137" s="215"/>
      <c r="P137" s="219"/>
      <c r="Q137" s="219"/>
      <c r="R137" s="219"/>
      <c r="S137" s="158"/>
      <c r="T137" s="158"/>
      <c r="U137" s="158"/>
      <c r="V137" s="158"/>
      <c r="W137" s="217"/>
      <c r="X137" s="217"/>
      <c r="Y137" s="217"/>
      <c r="Z137" s="217"/>
      <c r="AA137" s="217"/>
      <c r="AB137" s="217"/>
      <c r="AC137" s="217"/>
      <c r="AD137" s="217"/>
      <c r="AE137" s="217"/>
      <c r="AF137" s="217"/>
      <c r="AG137" s="217"/>
      <c r="AH137" s="217"/>
      <c r="AI137" s="158"/>
      <c r="AJ137" s="158"/>
      <c r="AK137" s="217"/>
      <c r="AL137" s="217"/>
      <c r="AM137" s="217"/>
      <c r="AN137" s="217"/>
      <c r="AO137" s="217"/>
      <c r="AP137" s="217"/>
    </row>
    <row r="138" spans="1:42" ht="23.25" customHeight="1">
      <c r="A138" s="213"/>
      <c r="B138" s="213"/>
      <c r="C138" s="214"/>
      <c r="D138" s="215"/>
      <c r="E138" s="215"/>
      <c r="F138" s="215"/>
      <c r="G138" s="215"/>
      <c r="H138" s="215"/>
      <c r="I138" s="215"/>
      <c r="J138" s="215"/>
      <c r="K138" s="215"/>
      <c r="L138" s="215"/>
      <c r="M138" s="215"/>
      <c r="N138" s="215"/>
      <c r="O138" s="215"/>
      <c r="P138" s="219"/>
      <c r="Q138" s="219"/>
      <c r="R138" s="219"/>
      <c r="S138" s="158"/>
      <c r="T138" s="158"/>
      <c r="U138" s="158"/>
      <c r="V138" s="158"/>
      <c r="W138" s="217"/>
      <c r="X138" s="217"/>
      <c r="Y138" s="217"/>
      <c r="Z138" s="217"/>
      <c r="AA138" s="217"/>
      <c r="AB138" s="217"/>
      <c r="AC138" s="217"/>
      <c r="AD138" s="217"/>
      <c r="AE138" s="217"/>
      <c r="AF138" s="217"/>
      <c r="AG138" s="217"/>
      <c r="AH138" s="217"/>
      <c r="AI138" s="158"/>
      <c r="AJ138" s="158"/>
      <c r="AK138" s="217"/>
      <c r="AL138" s="217"/>
      <c r="AM138" s="217"/>
      <c r="AN138" s="217"/>
      <c r="AO138" s="217"/>
      <c r="AP138" s="217"/>
    </row>
    <row r="140" ht="12.75">
      <c r="AN140" s="314"/>
    </row>
    <row r="144" ht="13.5" thickBot="1"/>
    <row r="145" ht="13.5" thickBot="1">
      <c r="V145" s="315"/>
    </row>
    <row r="222" ht="12.75">
      <c r="T222" s="159" t="s">
        <v>268</v>
      </c>
    </row>
  </sheetData>
  <mergeCells count="1313">
    <mergeCell ref="AM1:AR3"/>
    <mergeCell ref="J3:AJ4"/>
    <mergeCell ref="E6:I7"/>
    <mergeCell ref="F8:R8"/>
    <mergeCell ref="V8:W8"/>
    <mergeCell ref="X8:Y8"/>
    <mergeCell ref="AJ8:AK8"/>
    <mergeCell ref="AL8:AM8"/>
    <mergeCell ref="AR8:AS8"/>
    <mergeCell ref="F9:AP9"/>
    <mergeCell ref="Z8:AA8"/>
    <mergeCell ref="AB8:AC8"/>
    <mergeCell ref="AD8:AE8"/>
    <mergeCell ref="AH8:AI8"/>
    <mergeCell ref="F10:R10"/>
    <mergeCell ref="S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AN10:AO10"/>
    <mergeCell ref="AP10:AQ10"/>
    <mergeCell ref="AR10:AS10"/>
    <mergeCell ref="F11:R11"/>
    <mergeCell ref="S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F12:R12"/>
    <mergeCell ref="S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AN12:AO12"/>
    <mergeCell ref="AP12:AQ12"/>
    <mergeCell ref="AR12:AS12"/>
    <mergeCell ref="F13:R13"/>
    <mergeCell ref="S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AN13:AO13"/>
    <mergeCell ref="AP13:AQ13"/>
    <mergeCell ref="AR13:AS13"/>
    <mergeCell ref="F14:R14"/>
    <mergeCell ref="S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P14:AQ14"/>
    <mergeCell ref="AR14:AS14"/>
    <mergeCell ref="F15:R15"/>
    <mergeCell ref="S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N15:AO15"/>
    <mergeCell ref="AP15:AQ15"/>
    <mergeCell ref="AR15:AS15"/>
    <mergeCell ref="F16:R16"/>
    <mergeCell ref="S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AN16:AO16"/>
    <mergeCell ref="AP16:AQ16"/>
    <mergeCell ref="AR16:AS16"/>
    <mergeCell ref="F17:R17"/>
    <mergeCell ref="S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AN17:AO17"/>
    <mergeCell ref="AP17:AQ17"/>
    <mergeCell ref="AR17:AS17"/>
    <mergeCell ref="F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AN18:AO18"/>
    <mergeCell ref="AP18:AQ18"/>
    <mergeCell ref="AR18:AS18"/>
    <mergeCell ref="E20:I20"/>
    <mergeCell ref="F21:R21"/>
    <mergeCell ref="S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AN21:AO21"/>
    <mergeCell ref="AP21:AQ21"/>
    <mergeCell ref="AR21:AS21"/>
    <mergeCell ref="F22:R22"/>
    <mergeCell ref="S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AP22:AQ22"/>
    <mergeCell ref="AR22:AS22"/>
    <mergeCell ref="F23:R23"/>
    <mergeCell ref="S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N23:AO23"/>
    <mergeCell ref="AP23:AQ23"/>
    <mergeCell ref="AR23:AS23"/>
    <mergeCell ref="F24:R24"/>
    <mergeCell ref="S24:U24"/>
    <mergeCell ref="V24:W24"/>
    <mergeCell ref="X24:Y24"/>
    <mergeCell ref="Z24:AA24"/>
    <mergeCell ref="AB24:AC24"/>
    <mergeCell ref="AD24:AE24"/>
    <mergeCell ref="AF24:AG24"/>
    <mergeCell ref="AH24:AI24"/>
    <mergeCell ref="AJ24:AK24"/>
    <mergeCell ref="AL24:AM24"/>
    <mergeCell ref="AN24:AO24"/>
    <mergeCell ref="AP24:AQ24"/>
    <mergeCell ref="AR24:AS24"/>
    <mergeCell ref="F25:R25"/>
    <mergeCell ref="S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AN25:AO25"/>
    <mergeCell ref="AP25:AQ25"/>
    <mergeCell ref="AR25:AS25"/>
    <mergeCell ref="F26:R26"/>
    <mergeCell ref="S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AL26:AM26"/>
    <mergeCell ref="AN26:AO26"/>
    <mergeCell ref="AP26:AQ26"/>
    <mergeCell ref="AR26:AS26"/>
    <mergeCell ref="F27:R27"/>
    <mergeCell ref="S27:U27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AL27:AM27"/>
    <mergeCell ref="AN27:AO27"/>
    <mergeCell ref="AP27:AQ27"/>
    <mergeCell ref="AR27:AS27"/>
    <mergeCell ref="F28:R28"/>
    <mergeCell ref="S28:U28"/>
    <mergeCell ref="V28:W28"/>
    <mergeCell ref="X28:Y28"/>
    <mergeCell ref="Z28:AA28"/>
    <mergeCell ref="AB28:AC28"/>
    <mergeCell ref="AD28:AE28"/>
    <mergeCell ref="AF28:AG28"/>
    <mergeCell ref="AH28:AI28"/>
    <mergeCell ref="AJ28:AK28"/>
    <mergeCell ref="AL28:AM28"/>
    <mergeCell ref="AN28:AO28"/>
    <mergeCell ref="AP28:AQ28"/>
    <mergeCell ref="AR28:AS28"/>
    <mergeCell ref="F29:R29"/>
    <mergeCell ref="S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L29:AM29"/>
    <mergeCell ref="AN29:AO29"/>
    <mergeCell ref="AP29:AQ29"/>
    <mergeCell ref="AR29:AS29"/>
    <mergeCell ref="F30:U30"/>
    <mergeCell ref="V30:W30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N30:AO30"/>
    <mergeCell ref="AP30:AQ30"/>
    <mergeCell ref="AR30:AS30"/>
    <mergeCell ref="E32:I34"/>
    <mergeCell ref="F35:R35"/>
    <mergeCell ref="V35:W35"/>
    <mergeCell ref="X35:Y35"/>
    <mergeCell ref="Z35:AA35"/>
    <mergeCell ref="AB35:AC35"/>
    <mergeCell ref="AD35:AE35"/>
    <mergeCell ref="AH35:AI35"/>
    <mergeCell ref="AJ35:AK35"/>
    <mergeCell ref="AL35:AM35"/>
    <mergeCell ref="AR35:AS35"/>
    <mergeCell ref="F36:R36"/>
    <mergeCell ref="S36:U36"/>
    <mergeCell ref="V36:W36"/>
    <mergeCell ref="X36:Y36"/>
    <mergeCell ref="Z36:AA36"/>
    <mergeCell ref="AB36:AC36"/>
    <mergeCell ref="AD36:AE36"/>
    <mergeCell ref="AF36:AG36"/>
    <mergeCell ref="AH36:AI36"/>
    <mergeCell ref="AJ36:AK36"/>
    <mergeCell ref="AL36:AM36"/>
    <mergeCell ref="AN36:AO36"/>
    <mergeCell ref="AP36:AQ36"/>
    <mergeCell ref="AR36:AS36"/>
    <mergeCell ref="F37:R37"/>
    <mergeCell ref="S37:U37"/>
    <mergeCell ref="V37:W37"/>
    <mergeCell ref="X37:Y37"/>
    <mergeCell ref="Z37:AA37"/>
    <mergeCell ref="AB37:AC37"/>
    <mergeCell ref="AD37:AE37"/>
    <mergeCell ref="AF37:AG37"/>
    <mergeCell ref="AH37:AI37"/>
    <mergeCell ref="AL37:AM37"/>
    <mergeCell ref="AN37:AO37"/>
    <mergeCell ref="AP37:AQ37"/>
    <mergeCell ref="AR37:AS37"/>
    <mergeCell ref="F38:R38"/>
    <mergeCell ref="S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AP38:AQ38"/>
    <mergeCell ref="AR38:AS38"/>
    <mergeCell ref="F39:R39"/>
    <mergeCell ref="S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N39:AO39"/>
    <mergeCell ref="AP39:AQ39"/>
    <mergeCell ref="AR39:AS39"/>
    <mergeCell ref="F40:R40"/>
    <mergeCell ref="S40:U40"/>
    <mergeCell ref="V40:W40"/>
    <mergeCell ref="X40:Y40"/>
    <mergeCell ref="Z40:AA40"/>
    <mergeCell ref="AB40:AC40"/>
    <mergeCell ref="AD40:AE40"/>
    <mergeCell ref="AF40:AG40"/>
    <mergeCell ref="AH40:AI40"/>
    <mergeCell ref="AJ40:AK40"/>
    <mergeCell ref="AL40:AM40"/>
    <mergeCell ref="AN40:AO40"/>
    <mergeCell ref="AP40:AQ40"/>
    <mergeCell ref="AR40:AS40"/>
    <mergeCell ref="F41:R41"/>
    <mergeCell ref="S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P41:AQ41"/>
    <mergeCell ref="AR41:AS41"/>
    <mergeCell ref="F42:R42"/>
    <mergeCell ref="S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P42:AQ42"/>
    <mergeCell ref="AR42:AS42"/>
    <mergeCell ref="F43:R43"/>
    <mergeCell ref="S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N43:AO43"/>
    <mergeCell ref="AP43:AQ43"/>
    <mergeCell ref="AR43:AS43"/>
    <mergeCell ref="F44:U44"/>
    <mergeCell ref="V44:W44"/>
    <mergeCell ref="X44:Y44"/>
    <mergeCell ref="Z44:AA44"/>
    <mergeCell ref="AB44:AC44"/>
    <mergeCell ref="AD44:AE44"/>
    <mergeCell ref="AF44:AG44"/>
    <mergeCell ref="AH44:AI44"/>
    <mergeCell ref="AJ44:AK44"/>
    <mergeCell ref="AL44:AM44"/>
    <mergeCell ref="AN44:AO44"/>
    <mergeCell ref="AP44:AQ44"/>
    <mergeCell ref="AR44:AS44"/>
    <mergeCell ref="E46:I48"/>
    <mergeCell ref="F50:R50"/>
    <mergeCell ref="S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P50:AQ50"/>
    <mergeCell ref="AR50:AS50"/>
    <mergeCell ref="F51:R51"/>
    <mergeCell ref="S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N51:AO51"/>
    <mergeCell ref="AP51:AQ51"/>
    <mergeCell ref="AR51:AS51"/>
    <mergeCell ref="F52:R52"/>
    <mergeCell ref="S52:U52"/>
    <mergeCell ref="V52:W52"/>
    <mergeCell ref="X52:Y52"/>
    <mergeCell ref="Z52:AA52"/>
    <mergeCell ref="AB52:AC52"/>
    <mergeCell ref="AD52:AE52"/>
    <mergeCell ref="AF52:AG52"/>
    <mergeCell ref="AH52:AI52"/>
    <mergeCell ref="AJ52:AK52"/>
    <mergeCell ref="AL52:AM52"/>
    <mergeCell ref="AN52:AO52"/>
    <mergeCell ref="AP52:AQ52"/>
    <mergeCell ref="AR52:AS52"/>
    <mergeCell ref="F53:R53"/>
    <mergeCell ref="S53:T53"/>
    <mergeCell ref="V53:W53"/>
    <mergeCell ref="X53:Y53"/>
    <mergeCell ref="Z53:AA53"/>
    <mergeCell ref="AB53:AC53"/>
    <mergeCell ref="AD53:AE53"/>
    <mergeCell ref="AH53:AI53"/>
    <mergeCell ref="AJ53:AK53"/>
    <mergeCell ref="AL53:AM53"/>
    <mergeCell ref="AR53:AS53"/>
    <mergeCell ref="F54:R54"/>
    <mergeCell ref="S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P54:AQ54"/>
    <mergeCell ref="AR54:AS54"/>
    <mergeCell ref="F55:R55"/>
    <mergeCell ref="S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N55:AO55"/>
    <mergeCell ref="AP55:AQ55"/>
    <mergeCell ref="AR55:AS55"/>
    <mergeCell ref="F56:R56"/>
    <mergeCell ref="S56:U56"/>
    <mergeCell ref="V56:W56"/>
    <mergeCell ref="X56:Y56"/>
    <mergeCell ref="Z56:AA56"/>
    <mergeCell ref="AB56:AC56"/>
    <mergeCell ref="AD56:AE56"/>
    <mergeCell ref="AF56:AG56"/>
    <mergeCell ref="AH56:AI56"/>
    <mergeCell ref="AJ56:AK56"/>
    <mergeCell ref="AL56:AM56"/>
    <mergeCell ref="AN56:AO56"/>
    <mergeCell ref="AP56:AQ56"/>
    <mergeCell ref="AR56:AS56"/>
    <mergeCell ref="F57:R57"/>
    <mergeCell ref="S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P57:AQ57"/>
    <mergeCell ref="AR57:AS57"/>
    <mergeCell ref="F58:R58"/>
    <mergeCell ref="S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P58:AQ58"/>
    <mergeCell ref="AR58:AS58"/>
    <mergeCell ref="F59:R59"/>
    <mergeCell ref="S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N59:AO59"/>
    <mergeCell ref="AP59:AQ59"/>
    <mergeCell ref="AR59:AS59"/>
    <mergeCell ref="F60:R60"/>
    <mergeCell ref="S60:U60"/>
    <mergeCell ref="V60:W60"/>
    <mergeCell ref="X60:Y60"/>
    <mergeCell ref="Z60:AA60"/>
    <mergeCell ref="AB60:AC60"/>
    <mergeCell ref="AD60:AE60"/>
    <mergeCell ref="AF60:AG60"/>
    <mergeCell ref="AH60:AI60"/>
    <mergeCell ref="AJ60:AK60"/>
    <mergeCell ref="AL60:AM60"/>
    <mergeCell ref="AN60:AO60"/>
    <mergeCell ref="AP60:AQ60"/>
    <mergeCell ref="AR60:AS60"/>
    <mergeCell ref="F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AR61:AS61"/>
    <mergeCell ref="A64:I66"/>
    <mergeCell ref="F67:R67"/>
    <mergeCell ref="S67:T67"/>
    <mergeCell ref="V67:W67"/>
    <mergeCell ref="X67:Y67"/>
    <mergeCell ref="Z67:AA67"/>
    <mergeCell ref="AB67:AC67"/>
    <mergeCell ref="AD67:AE67"/>
    <mergeCell ref="AH67:AI67"/>
    <mergeCell ref="AJ67:AK67"/>
    <mergeCell ref="AL67:AM67"/>
    <mergeCell ref="AR67:AS67"/>
    <mergeCell ref="F68:R68"/>
    <mergeCell ref="S68:U68"/>
    <mergeCell ref="V68:W68"/>
    <mergeCell ref="X68:Y68"/>
    <mergeCell ref="Z68:AA68"/>
    <mergeCell ref="AB68:AC68"/>
    <mergeCell ref="AD68:AE68"/>
    <mergeCell ref="AF68:AG68"/>
    <mergeCell ref="AH68:AI68"/>
    <mergeCell ref="AJ68:AK68"/>
    <mergeCell ref="AL68:AM68"/>
    <mergeCell ref="AN68:AO68"/>
    <mergeCell ref="AP68:AQ68"/>
    <mergeCell ref="AR68:AS68"/>
    <mergeCell ref="F69:R69"/>
    <mergeCell ref="S69:U69"/>
    <mergeCell ref="V69:W69"/>
    <mergeCell ref="X69:Y69"/>
    <mergeCell ref="Z69:AA69"/>
    <mergeCell ref="AB69:AC69"/>
    <mergeCell ref="AD69:AE69"/>
    <mergeCell ref="AF69:AG69"/>
    <mergeCell ref="AH69:AI69"/>
    <mergeCell ref="AJ69:AK69"/>
    <mergeCell ref="AL69:AM69"/>
    <mergeCell ref="AN69:AO69"/>
    <mergeCell ref="AP69:AQ69"/>
    <mergeCell ref="AR69:AS69"/>
    <mergeCell ref="F70:R70"/>
    <mergeCell ref="S70:U70"/>
    <mergeCell ref="V70:W70"/>
    <mergeCell ref="X70:Y70"/>
    <mergeCell ref="Z70:AA70"/>
    <mergeCell ref="AB70:AC70"/>
    <mergeCell ref="AD70:AE70"/>
    <mergeCell ref="AF70:AG70"/>
    <mergeCell ref="AH70:AI70"/>
    <mergeCell ref="AJ70:AK70"/>
    <mergeCell ref="AL70:AM70"/>
    <mergeCell ref="AN70:AO70"/>
    <mergeCell ref="AP70:AQ70"/>
    <mergeCell ref="AR70:AS70"/>
    <mergeCell ref="F71:R71"/>
    <mergeCell ref="S71:U71"/>
    <mergeCell ref="V71:W71"/>
    <mergeCell ref="X71:Y71"/>
    <mergeCell ref="Z71:AA71"/>
    <mergeCell ref="AB71:AC71"/>
    <mergeCell ref="AD71:AE71"/>
    <mergeCell ref="AF71:AG71"/>
    <mergeCell ref="AH71:AI71"/>
    <mergeCell ref="AJ71:AK71"/>
    <mergeCell ref="AL71:AM71"/>
    <mergeCell ref="AN71:AO71"/>
    <mergeCell ref="AP71:AQ71"/>
    <mergeCell ref="AR71:AS71"/>
    <mergeCell ref="F72:R72"/>
    <mergeCell ref="S72:U72"/>
    <mergeCell ref="V72:W72"/>
    <mergeCell ref="X72:Y72"/>
    <mergeCell ref="Z72:AA72"/>
    <mergeCell ref="AB72:AC72"/>
    <mergeCell ref="AD72:AE72"/>
    <mergeCell ref="AF72:AG72"/>
    <mergeCell ref="AH72:AI72"/>
    <mergeCell ref="AJ72:AK72"/>
    <mergeCell ref="AL72:AM72"/>
    <mergeCell ref="AN72:AO72"/>
    <mergeCell ref="AP72:AQ72"/>
    <mergeCell ref="AR72:AS72"/>
    <mergeCell ref="F73:R73"/>
    <mergeCell ref="S73:U73"/>
    <mergeCell ref="V73:W73"/>
    <mergeCell ref="X73:Y73"/>
    <mergeCell ref="Z73:AA73"/>
    <mergeCell ref="AB73:AC73"/>
    <mergeCell ref="AD73:AE73"/>
    <mergeCell ref="AF73:AG73"/>
    <mergeCell ref="AH73:AI73"/>
    <mergeCell ref="AJ73:AK73"/>
    <mergeCell ref="AL73:AM73"/>
    <mergeCell ref="AN73:AO73"/>
    <mergeCell ref="AP73:AQ73"/>
    <mergeCell ref="AR73:AS73"/>
    <mergeCell ref="F74:R74"/>
    <mergeCell ref="S74:U74"/>
    <mergeCell ref="V74:W74"/>
    <mergeCell ref="X74:Y74"/>
    <mergeCell ref="Z74:AA74"/>
    <mergeCell ref="AB74:AC74"/>
    <mergeCell ref="AD74:AE74"/>
    <mergeCell ref="AF74:AG74"/>
    <mergeCell ref="AH74:AI74"/>
    <mergeCell ref="AJ74:AK74"/>
    <mergeCell ref="AL74:AM74"/>
    <mergeCell ref="AN74:AO74"/>
    <mergeCell ref="AP74:AQ74"/>
    <mergeCell ref="AR74:AS74"/>
    <mergeCell ref="F75:R75"/>
    <mergeCell ref="S75:U75"/>
    <mergeCell ref="V75:W75"/>
    <mergeCell ref="X75:Y75"/>
    <mergeCell ref="Z75:AA75"/>
    <mergeCell ref="AB75:AC75"/>
    <mergeCell ref="AD75:AE75"/>
    <mergeCell ref="AF75:AG75"/>
    <mergeCell ref="AH75:AI75"/>
    <mergeCell ref="AJ75:AK75"/>
    <mergeCell ref="AL75:AM75"/>
    <mergeCell ref="AN75:AO75"/>
    <mergeCell ref="AP75:AQ75"/>
    <mergeCell ref="AR75:AS75"/>
    <mergeCell ref="F76:R76"/>
    <mergeCell ref="S76:U76"/>
    <mergeCell ref="V76:W76"/>
    <mergeCell ref="X76:Y76"/>
    <mergeCell ref="Z76:AA76"/>
    <mergeCell ref="AB76:AC76"/>
    <mergeCell ref="AD76:AE76"/>
    <mergeCell ref="AF76:AG76"/>
    <mergeCell ref="AH76:AI76"/>
    <mergeCell ref="AJ76:AK76"/>
    <mergeCell ref="AL76:AM76"/>
    <mergeCell ref="AN76:AO76"/>
    <mergeCell ref="AP76:AQ76"/>
    <mergeCell ref="AR76:AS76"/>
    <mergeCell ref="F77:U77"/>
    <mergeCell ref="V77:W77"/>
    <mergeCell ref="X77:Y77"/>
    <mergeCell ref="Z77:AA77"/>
    <mergeCell ref="AB77:AC77"/>
    <mergeCell ref="AD77:AE77"/>
    <mergeCell ref="AF77:AG77"/>
    <mergeCell ref="AP77:AQ77"/>
    <mergeCell ref="AR77:AS77"/>
    <mergeCell ref="F78:R78"/>
    <mergeCell ref="E80:I81"/>
    <mergeCell ref="AH77:AI77"/>
    <mergeCell ref="AJ77:AK77"/>
    <mergeCell ref="AL77:AM77"/>
    <mergeCell ref="AN77:AO77"/>
    <mergeCell ref="F82:R82"/>
    <mergeCell ref="S82:U82"/>
    <mergeCell ref="V82:W82"/>
    <mergeCell ref="X82:Y82"/>
    <mergeCell ref="Z82:AA82"/>
    <mergeCell ref="AB82:AC82"/>
    <mergeCell ref="AD82:AE82"/>
    <mergeCell ref="AF82:AG82"/>
    <mergeCell ref="AH82:AI82"/>
    <mergeCell ref="AJ82:AK82"/>
    <mergeCell ref="AL82:AM82"/>
    <mergeCell ref="AN82:AO82"/>
    <mergeCell ref="AP82:AQ82"/>
    <mergeCell ref="AR82:AS82"/>
    <mergeCell ref="F83:R83"/>
    <mergeCell ref="S83:U83"/>
    <mergeCell ref="V83:W83"/>
    <mergeCell ref="X83:Y83"/>
    <mergeCell ref="Z83:AA83"/>
    <mergeCell ref="AB83:AC83"/>
    <mergeCell ref="AD83:AE83"/>
    <mergeCell ref="AF83:AG83"/>
    <mergeCell ref="AH83:AI83"/>
    <mergeCell ref="AJ83:AK83"/>
    <mergeCell ref="AL83:AM83"/>
    <mergeCell ref="AN83:AO83"/>
    <mergeCell ref="AP83:AQ83"/>
    <mergeCell ref="AR83:AS83"/>
    <mergeCell ref="F84:R84"/>
    <mergeCell ref="S84:U84"/>
    <mergeCell ref="V84:W84"/>
    <mergeCell ref="X84:Y84"/>
    <mergeCell ref="Z84:AA84"/>
    <mergeCell ref="AB84:AC84"/>
    <mergeCell ref="AD84:AE84"/>
    <mergeCell ref="AF84:AG84"/>
    <mergeCell ref="AH84:AI84"/>
    <mergeCell ref="AJ84:AK84"/>
    <mergeCell ref="AL84:AM84"/>
    <mergeCell ref="AN84:AO84"/>
    <mergeCell ref="AP84:AQ84"/>
    <mergeCell ref="AR84:AS84"/>
    <mergeCell ref="F85:R85"/>
    <mergeCell ref="S85:U85"/>
    <mergeCell ref="V85:W85"/>
    <mergeCell ref="X85:Y85"/>
    <mergeCell ref="Z85:AA85"/>
    <mergeCell ref="AB85:AC85"/>
    <mergeCell ref="AD85:AE85"/>
    <mergeCell ref="AF85:AG85"/>
    <mergeCell ref="AH85:AI85"/>
    <mergeCell ref="AJ85:AK85"/>
    <mergeCell ref="AL85:AM85"/>
    <mergeCell ref="AN85:AO85"/>
    <mergeCell ref="AP85:AQ85"/>
    <mergeCell ref="AR85:AS85"/>
    <mergeCell ref="F86:R86"/>
    <mergeCell ref="S86:U86"/>
    <mergeCell ref="V86:W86"/>
    <mergeCell ref="X86:Y86"/>
    <mergeCell ref="Z86:AA86"/>
    <mergeCell ref="AB86:AC86"/>
    <mergeCell ref="AD86:AE86"/>
    <mergeCell ref="AF86:AG86"/>
    <mergeCell ref="AH86:AI86"/>
    <mergeCell ref="AJ86:AK86"/>
    <mergeCell ref="AL86:AM86"/>
    <mergeCell ref="AN86:AO86"/>
    <mergeCell ref="AP86:AQ86"/>
    <mergeCell ref="AR86:AS86"/>
    <mergeCell ref="F87:R87"/>
    <mergeCell ref="S87:U87"/>
    <mergeCell ref="V87:W87"/>
    <mergeCell ref="X87:Y87"/>
    <mergeCell ref="Z87:AA87"/>
    <mergeCell ref="AB87:AC87"/>
    <mergeCell ref="AD87:AE87"/>
    <mergeCell ref="AF87:AG87"/>
    <mergeCell ref="AH87:AI87"/>
    <mergeCell ref="AJ87:AK87"/>
    <mergeCell ref="AL87:AM87"/>
    <mergeCell ref="AN87:AO87"/>
    <mergeCell ref="AP87:AQ87"/>
    <mergeCell ref="AR87:AS87"/>
    <mergeCell ref="F88:R88"/>
    <mergeCell ref="S88:U88"/>
    <mergeCell ref="V88:W88"/>
    <mergeCell ref="X88:Y88"/>
    <mergeCell ref="Z88:AA88"/>
    <mergeCell ref="AB88:AC88"/>
    <mergeCell ref="AD88:AE88"/>
    <mergeCell ref="AF88:AG88"/>
    <mergeCell ref="AH88:AI88"/>
    <mergeCell ref="AJ88:AK88"/>
    <mergeCell ref="AL88:AM88"/>
    <mergeCell ref="AN88:AO88"/>
    <mergeCell ref="AP88:AQ88"/>
    <mergeCell ref="AR88:AS88"/>
    <mergeCell ref="F89:R89"/>
    <mergeCell ref="S89:U89"/>
    <mergeCell ref="V89:W89"/>
    <mergeCell ref="X89:Y89"/>
    <mergeCell ref="Z89:AA89"/>
    <mergeCell ref="AB89:AC89"/>
    <mergeCell ref="AD89:AE89"/>
    <mergeCell ref="AF89:AG89"/>
    <mergeCell ref="AR89:AS89"/>
    <mergeCell ref="F90:R90"/>
    <mergeCell ref="S90:U90"/>
    <mergeCell ref="V90:W90"/>
    <mergeCell ref="X90:Y90"/>
    <mergeCell ref="Z90:AA90"/>
    <mergeCell ref="AB90:AC90"/>
    <mergeCell ref="AD90:AE90"/>
    <mergeCell ref="AF90:AG90"/>
    <mergeCell ref="AH89:AI89"/>
    <mergeCell ref="AL90:AM90"/>
    <mergeCell ref="AN90:AO90"/>
    <mergeCell ref="AP89:AQ89"/>
    <mergeCell ref="AJ89:AK89"/>
    <mergeCell ref="AL89:AM89"/>
    <mergeCell ref="AN89:AO89"/>
    <mergeCell ref="AP90:AQ90"/>
    <mergeCell ref="AR90:AS90"/>
    <mergeCell ref="F91:R91"/>
    <mergeCell ref="S91:T91"/>
    <mergeCell ref="X91:Y91"/>
    <mergeCell ref="Z91:AA91"/>
    <mergeCell ref="AH91:AI91"/>
    <mergeCell ref="AL91:AM91"/>
    <mergeCell ref="AR91:AS91"/>
    <mergeCell ref="AH90:AI90"/>
    <mergeCell ref="AJ90:AK90"/>
    <mergeCell ref="F92:R92"/>
    <mergeCell ref="S92:U92"/>
    <mergeCell ref="V92:W92"/>
    <mergeCell ref="X92:Y92"/>
    <mergeCell ref="Z92:AA92"/>
    <mergeCell ref="AB92:AC92"/>
    <mergeCell ref="AD92:AE92"/>
    <mergeCell ref="AF92:AG92"/>
    <mergeCell ref="AH92:AI92"/>
    <mergeCell ref="AJ92:AK92"/>
    <mergeCell ref="AL92:AM92"/>
    <mergeCell ref="AN92:AO92"/>
    <mergeCell ref="AP92:AQ92"/>
    <mergeCell ref="AR92:AS92"/>
    <mergeCell ref="G93:O93"/>
    <mergeCell ref="F94:R94"/>
    <mergeCell ref="S94:U94"/>
    <mergeCell ref="V94:W94"/>
    <mergeCell ref="X94:Y94"/>
    <mergeCell ref="Z94:AA94"/>
    <mergeCell ref="AB94:AC94"/>
    <mergeCell ref="AD94:AE94"/>
    <mergeCell ref="AF94:AG94"/>
    <mergeCell ref="AH94:AI94"/>
    <mergeCell ref="AJ94:AK94"/>
    <mergeCell ref="AL94:AM94"/>
    <mergeCell ref="AN94:AO94"/>
    <mergeCell ref="AP94:AQ94"/>
    <mergeCell ref="AR94:AS94"/>
    <mergeCell ref="F95:R95"/>
    <mergeCell ref="S95:U95"/>
    <mergeCell ref="V95:W95"/>
    <mergeCell ref="X95:Y95"/>
    <mergeCell ref="Z95:AA95"/>
    <mergeCell ref="AB95:AC95"/>
    <mergeCell ref="AD95:AE95"/>
    <mergeCell ref="AF95:AG95"/>
    <mergeCell ref="AH95:AI95"/>
    <mergeCell ref="AJ95:AK95"/>
    <mergeCell ref="AL95:AM95"/>
    <mergeCell ref="AN95:AO95"/>
    <mergeCell ref="AP95:AQ95"/>
    <mergeCell ref="AR95:AS95"/>
    <mergeCell ref="F96:U96"/>
    <mergeCell ref="V96:W96"/>
    <mergeCell ref="X96:Y96"/>
    <mergeCell ref="Z96:AA96"/>
    <mergeCell ref="AB96:AC96"/>
    <mergeCell ref="AD96:AE96"/>
    <mergeCell ref="AF96:AG96"/>
    <mergeCell ref="AJ100:AK100"/>
    <mergeCell ref="AP96:AQ96"/>
    <mergeCell ref="AR96:AS96"/>
    <mergeCell ref="AH96:AI96"/>
    <mergeCell ref="AJ96:AK96"/>
    <mergeCell ref="AL96:AM96"/>
    <mergeCell ref="AN96:AO96"/>
    <mergeCell ref="AL100:AM100"/>
    <mergeCell ref="AR100:AS100"/>
    <mergeCell ref="AN99:AS99"/>
    <mergeCell ref="Z100:AA100"/>
    <mergeCell ref="AB100:AC100"/>
    <mergeCell ref="AD100:AE100"/>
    <mergeCell ref="AH100:AI100"/>
    <mergeCell ref="E99:I99"/>
    <mergeCell ref="F100:R100"/>
    <mergeCell ref="V100:W100"/>
    <mergeCell ref="X100:Y100"/>
    <mergeCell ref="F101:R101"/>
    <mergeCell ref="S101:U101"/>
    <mergeCell ref="V101:W101"/>
    <mergeCell ref="X101:Y101"/>
    <mergeCell ref="Z101:AA101"/>
    <mergeCell ref="AB101:AC101"/>
    <mergeCell ref="AD101:AE101"/>
    <mergeCell ref="AF101:AG101"/>
    <mergeCell ref="AH101:AI101"/>
    <mergeCell ref="AJ101:AK101"/>
    <mergeCell ref="AL101:AM101"/>
    <mergeCell ref="AN101:AO101"/>
    <mergeCell ref="AP101:AQ101"/>
    <mergeCell ref="AR101:AS101"/>
    <mergeCell ref="F102:R102"/>
    <mergeCell ref="S102:U102"/>
    <mergeCell ref="V102:W102"/>
    <mergeCell ref="X102:Y102"/>
    <mergeCell ref="Z102:AA102"/>
    <mergeCell ref="AB102:AC102"/>
    <mergeCell ref="AD102:AE102"/>
    <mergeCell ref="AF102:AG102"/>
    <mergeCell ref="AH102:AI102"/>
    <mergeCell ref="AJ102:AK102"/>
    <mergeCell ref="AL102:AM102"/>
    <mergeCell ref="AN102:AO102"/>
    <mergeCell ref="AP102:AQ102"/>
    <mergeCell ref="AR102:AS102"/>
    <mergeCell ref="F103:R103"/>
    <mergeCell ref="S103:U103"/>
    <mergeCell ref="V103:W103"/>
    <mergeCell ref="X103:Y103"/>
    <mergeCell ref="Z103:AA103"/>
    <mergeCell ref="AB103:AC103"/>
    <mergeCell ref="AD103:AE103"/>
    <mergeCell ref="AF103:AG103"/>
    <mergeCell ref="AH103:AI103"/>
    <mergeCell ref="AJ103:AK103"/>
    <mergeCell ref="AL103:AM103"/>
    <mergeCell ref="AN103:AO103"/>
    <mergeCell ref="AP103:AQ103"/>
    <mergeCell ref="AR103:AS103"/>
    <mergeCell ref="F104:R104"/>
    <mergeCell ref="S104:U104"/>
    <mergeCell ref="V104:W104"/>
    <mergeCell ref="X104:Y104"/>
    <mergeCell ref="Z104:AA104"/>
    <mergeCell ref="AB104:AC104"/>
    <mergeCell ref="AD104:AE104"/>
    <mergeCell ref="AF104:AG104"/>
    <mergeCell ref="AH104:AI104"/>
    <mergeCell ref="AJ104:AK104"/>
    <mergeCell ref="AL104:AM104"/>
    <mergeCell ref="AN104:AO104"/>
    <mergeCell ref="AP104:AQ104"/>
    <mergeCell ref="AR104:AS104"/>
    <mergeCell ref="F105:R105"/>
    <mergeCell ref="S105:U105"/>
    <mergeCell ref="V105:W105"/>
    <mergeCell ref="X105:Y105"/>
    <mergeCell ref="Z105:AA105"/>
    <mergeCell ref="AB105:AC105"/>
    <mergeCell ref="AD105:AE105"/>
    <mergeCell ref="AF105:AG105"/>
    <mergeCell ref="AH105:AI105"/>
    <mergeCell ref="AJ105:AK105"/>
    <mergeCell ref="AL105:AM105"/>
    <mergeCell ref="AN105:AO105"/>
    <mergeCell ref="AP105:AQ105"/>
    <mergeCell ref="AR105:AS105"/>
    <mergeCell ref="F106:R106"/>
    <mergeCell ref="S106:U106"/>
    <mergeCell ref="V106:W106"/>
    <mergeCell ref="X106:Y106"/>
    <mergeCell ref="Z106:AA106"/>
    <mergeCell ref="AB106:AC106"/>
    <mergeCell ref="AD106:AE106"/>
    <mergeCell ref="AF106:AG106"/>
    <mergeCell ref="AH106:AI106"/>
    <mergeCell ref="AJ106:AK106"/>
    <mergeCell ref="AL106:AM106"/>
    <mergeCell ref="AN106:AO106"/>
    <mergeCell ref="AP106:AQ106"/>
    <mergeCell ref="AR106:AS106"/>
    <mergeCell ref="F107:R107"/>
    <mergeCell ref="S107:U107"/>
    <mergeCell ref="V107:W107"/>
    <mergeCell ref="X107:Y107"/>
    <mergeCell ref="Z107:AA107"/>
    <mergeCell ref="AB107:AC107"/>
    <mergeCell ref="AD107:AE107"/>
    <mergeCell ref="AF107:AG107"/>
    <mergeCell ref="AH107:AI107"/>
    <mergeCell ref="AJ107:AK107"/>
    <mergeCell ref="AL107:AM107"/>
    <mergeCell ref="AN107:AO107"/>
    <mergeCell ref="AP107:AQ107"/>
    <mergeCell ref="AR107:AS107"/>
    <mergeCell ref="F108:R108"/>
    <mergeCell ref="S108:U108"/>
    <mergeCell ref="V108:W108"/>
    <mergeCell ref="X108:Y108"/>
    <mergeCell ref="Z108:AA108"/>
    <mergeCell ref="AB108:AC108"/>
    <mergeCell ref="AD108:AE108"/>
    <mergeCell ref="AF108:AG108"/>
    <mergeCell ref="AH108:AI108"/>
    <mergeCell ref="AJ108:AK108"/>
    <mergeCell ref="AL108:AM108"/>
    <mergeCell ref="AN108:AO108"/>
    <mergeCell ref="AP108:AQ108"/>
    <mergeCell ref="AR108:AS108"/>
    <mergeCell ref="F109:R109"/>
    <mergeCell ref="S109:U109"/>
    <mergeCell ref="V109:W109"/>
    <mergeCell ref="X109:Y109"/>
    <mergeCell ref="Z109:AA109"/>
    <mergeCell ref="AB109:AC109"/>
    <mergeCell ref="AD109:AE109"/>
    <mergeCell ref="AF109:AG109"/>
    <mergeCell ref="AH109:AI109"/>
    <mergeCell ref="AJ109:AK109"/>
    <mergeCell ref="AL109:AM109"/>
    <mergeCell ref="AN109:AO109"/>
    <mergeCell ref="AP109:AQ109"/>
    <mergeCell ref="AR109:AS109"/>
    <mergeCell ref="F110:R110"/>
    <mergeCell ref="S110:U110"/>
    <mergeCell ref="V110:W110"/>
    <mergeCell ref="X110:Y110"/>
    <mergeCell ref="Z110:AA110"/>
    <mergeCell ref="AB110:AC110"/>
    <mergeCell ref="AD110:AE110"/>
    <mergeCell ref="AF110:AG110"/>
    <mergeCell ref="AH110:AI110"/>
    <mergeCell ref="AJ110:AK110"/>
    <mergeCell ref="AL110:AM110"/>
    <mergeCell ref="AN110:AO110"/>
    <mergeCell ref="AP110:AQ110"/>
    <mergeCell ref="AR110:AS110"/>
    <mergeCell ref="F111:U111"/>
    <mergeCell ref="V111:W111"/>
    <mergeCell ref="X111:Y111"/>
    <mergeCell ref="Z111:AA111"/>
    <mergeCell ref="AB111:AC111"/>
    <mergeCell ref="AD111:AE111"/>
    <mergeCell ref="AF111:AG111"/>
    <mergeCell ref="AH111:AI111"/>
    <mergeCell ref="AJ111:AK111"/>
    <mergeCell ref="AL111:AM111"/>
    <mergeCell ref="AN111:AO111"/>
    <mergeCell ref="AP111:AQ111"/>
    <mergeCell ref="AR111:AS111"/>
    <mergeCell ref="G112:O112"/>
    <mergeCell ref="F113:R113"/>
    <mergeCell ref="S113:U113"/>
    <mergeCell ref="V113:W113"/>
    <mergeCell ref="X113:Y113"/>
    <mergeCell ref="Z113:AA113"/>
    <mergeCell ref="AB113:AC113"/>
    <mergeCell ref="AD113:AE113"/>
    <mergeCell ref="AF113:AG113"/>
    <mergeCell ref="AH113:AI113"/>
    <mergeCell ref="AJ113:AK113"/>
    <mergeCell ref="AL113:AM113"/>
    <mergeCell ref="AN113:AO113"/>
    <mergeCell ref="AP113:AQ113"/>
    <mergeCell ref="AR113:AS113"/>
    <mergeCell ref="F114:R114"/>
    <mergeCell ref="S114:U114"/>
    <mergeCell ref="V114:W114"/>
    <mergeCell ref="X114:Y114"/>
    <mergeCell ref="Z114:AA114"/>
    <mergeCell ref="AB114:AC114"/>
    <mergeCell ref="AD114:AE114"/>
    <mergeCell ref="AF114:AG114"/>
    <mergeCell ref="AH114:AI114"/>
    <mergeCell ref="AJ114:AK114"/>
    <mergeCell ref="AL114:AM114"/>
    <mergeCell ref="AN114:AO114"/>
    <mergeCell ref="AP114:AQ114"/>
    <mergeCell ref="AR114:AS114"/>
    <mergeCell ref="F115:R115"/>
    <mergeCell ref="S115:U115"/>
    <mergeCell ref="V115:W115"/>
    <mergeCell ref="X115:Y115"/>
    <mergeCell ref="Z115:AA115"/>
    <mergeCell ref="AB115:AC115"/>
    <mergeCell ref="AD115:AE115"/>
    <mergeCell ref="AF115:AG115"/>
    <mergeCell ref="AH115:AI115"/>
    <mergeCell ref="AJ115:AK115"/>
    <mergeCell ref="AL115:AM115"/>
    <mergeCell ref="AN115:AO115"/>
    <mergeCell ref="AP115:AQ115"/>
    <mergeCell ref="AR115:AS115"/>
    <mergeCell ref="F116:R116"/>
    <mergeCell ref="S116:U116"/>
    <mergeCell ref="V116:W116"/>
    <mergeCell ref="X116:Y116"/>
    <mergeCell ref="Z116:AA116"/>
    <mergeCell ref="AB116:AC116"/>
    <mergeCell ref="AD116:AE116"/>
    <mergeCell ref="AF116:AG116"/>
    <mergeCell ref="AH116:AI116"/>
    <mergeCell ref="AJ116:AK116"/>
    <mergeCell ref="AL116:AM116"/>
    <mergeCell ref="AN116:AO116"/>
    <mergeCell ref="AP116:AQ116"/>
    <mergeCell ref="AR116:AS116"/>
    <mergeCell ref="F117:R117"/>
    <mergeCell ref="S117:T117"/>
    <mergeCell ref="V117:W117"/>
    <mergeCell ref="X117:Y117"/>
    <mergeCell ref="Z117:AA117"/>
    <mergeCell ref="AB117:AC117"/>
    <mergeCell ref="AD117:AE117"/>
    <mergeCell ref="AH117:AI117"/>
    <mergeCell ref="AJ117:AK117"/>
    <mergeCell ref="AL117:AM117"/>
    <mergeCell ref="AN117:AP117"/>
    <mergeCell ref="AR117:AS117"/>
    <mergeCell ref="F118:R118"/>
    <mergeCell ref="S118:U118"/>
    <mergeCell ref="V118:W118"/>
    <mergeCell ref="X118:Y118"/>
    <mergeCell ref="Z118:AA118"/>
    <mergeCell ref="AB118:AC118"/>
    <mergeCell ref="AD118:AE118"/>
    <mergeCell ref="AF118:AG118"/>
    <mergeCell ref="AH118:AI118"/>
    <mergeCell ref="AJ118:AK118"/>
    <mergeCell ref="AL118:AM118"/>
    <mergeCell ref="AN118:AO118"/>
    <mergeCell ref="AP118:AQ118"/>
    <mergeCell ref="AR118:AS118"/>
    <mergeCell ref="F119:R119"/>
    <mergeCell ref="S119:U119"/>
    <mergeCell ref="V119:W119"/>
    <mergeCell ref="X119:Y119"/>
    <mergeCell ref="Z119:AA119"/>
    <mergeCell ref="AB119:AC119"/>
    <mergeCell ref="AD119:AE119"/>
    <mergeCell ref="AF119:AG119"/>
    <mergeCell ref="AH119:AI119"/>
    <mergeCell ref="AJ119:AK119"/>
    <mergeCell ref="AL119:AM119"/>
    <mergeCell ref="AN119:AO119"/>
    <mergeCell ref="AP119:AQ119"/>
    <mergeCell ref="AR119:AS119"/>
    <mergeCell ref="F120:R120"/>
    <mergeCell ref="S120:U120"/>
    <mergeCell ref="V120:W120"/>
    <mergeCell ref="X120:Y120"/>
    <mergeCell ref="Z120:AA120"/>
    <mergeCell ref="AB120:AC120"/>
    <mergeCell ref="AD120:AE120"/>
    <mergeCell ref="AF120:AG120"/>
    <mergeCell ref="AH120:AI120"/>
    <mergeCell ref="AJ120:AK120"/>
    <mergeCell ref="AL120:AM120"/>
    <mergeCell ref="AN120:AO120"/>
    <mergeCell ref="AP120:AQ120"/>
    <mergeCell ref="AR120:AS120"/>
    <mergeCell ref="F121:R121"/>
    <mergeCell ref="S121:U121"/>
    <mergeCell ref="V121:W121"/>
    <mergeCell ref="X121:Y121"/>
    <mergeCell ref="Z121:AA121"/>
    <mergeCell ref="AB121:AC121"/>
    <mergeCell ref="AD121:AE121"/>
    <mergeCell ref="AF121:AG121"/>
    <mergeCell ref="AH121:AI121"/>
    <mergeCell ref="AJ121:AK121"/>
    <mergeCell ref="AL121:AM121"/>
    <mergeCell ref="AN121:AO121"/>
    <mergeCell ref="AP121:AQ121"/>
    <mergeCell ref="AR121:AS121"/>
    <mergeCell ref="F122:R122"/>
    <mergeCell ref="S122:U122"/>
    <mergeCell ref="V122:W122"/>
    <mergeCell ref="X122:Y122"/>
    <mergeCell ref="Z122:AA122"/>
    <mergeCell ref="AB122:AC122"/>
    <mergeCell ref="AD122:AE122"/>
    <mergeCell ref="AF122:AG122"/>
    <mergeCell ref="AH122:AI122"/>
    <mergeCell ref="AJ122:AK122"/>
    <mergeCell ref="AL122:AM122"/>
    <mergeCell ref="AN122:AO122"/>
    <mergeCell ref="AP122:AQ122"/>
    <mergeCell ref="AR122:AS122"/>
    <mergeCell ref="F123:R123"/>
    <mergeCell ref="S123:U123"/>
    <mergeCell ref="V123:W123"/>
    <mergeCell ref="X123:Y123"/>
    <mergeCell ref="Z123:AA123"/>
    <mergeCell ref="AB123:AC123"/>
    <mergeCell ref="AD123:AE123"/>
    <mergeCell ref="AF123:AG123"/>
    <mergeCell ref="AH123:AI123"/>
    <mergeCell ref="AJ123:AK123"/>
    <mergeCell ref="AL123:AM123"/>
    <mergeCell ref="AN123:AO123"/>
    <mergeCell ref="AP123:AQ123"/>
    <mergeCell ref="AR123:AS123"/>
    <mergeCell ref="F124:R124"/>
    <mergeCell ref="S124:U124"/>
    <mergeCell ref="V124:W124"/>
    <mergeCell ref="X124:Y124"/>
    <mergeCell ref="Z124:AA124"/>
    <mergeCell ref="AB124:AC124"/>
    <mergeCell ref="AD124:AE124"/>
    <mergeCell ref="AF124:AG124"/>
    <mergeCell ref="AH124:AI124"/>
    <mergeCell ref="AJ124:AK124"/>
    <mergeCell ref="AL124:AM124"/>
    <mergeCell ref="AN124:AO124"/>
    <mergeCell ref="AP124:AQ124"/>
    <mergeCell ref="AR124:AS124"/>
    <mergeCell ref="F125:U125"/>
    <mergeCell ref="V125:W125"/>
    <mergeCell ref="X125:Y125"/>
    <mergeCell ref="Z125:AA125"/>
    <mergeCell ref="AB125:AC125"/>
    <mergeCell ref="AD125:AE125"/>
    <mergeCell ref="AF125:AG125"/>
    <mergeCell ref="AH125:AI125"/>
    <mergeCell ref="AJ125:AK125"/>
    <mergeCell ref="AL125:AM125"/>
    <mergeCell ref="AN125:AO125"/>
    <mergeCell ref="AP125:AQ125"/>
    <mergeCell ref="AR125:AS125"/>
    <mergeCell ref="F126:R126"/>
    <mergeCell ref="F127:R127"/>
    <mergeCell ref="S127:U127"/>
    <mergeCell ref="V127:W127"/>
    <mergeCell ref="X127:Y127"/>
    <mergeCell ref="Z127:AA127"/>
    <mergeCell ref="AB127:AC127"/>
    <mergeCell ref="AD127:AE127"/>
    <mergeCell ref="AF127:AG127"/>
    <mergeCell ref="AH127:AI127"/>
    <mergeCell ref="AJ127:AK127"/>
    <mergeCell ref="AL127:AM127"/>
    <mergeCell ref="AN127:AO127"/>
    <mergeCell ref="AP127:AQ127"/>
    <mergeCell ref="AR127:AS127"/>
    <mergeCell ref="F128:R128"/>
    <mergeCell ref="S128:U128"/>
    <mergeCell ref="V128:W128"/>
    <mergeCell ref="X128:Y128"/>
    <mergeCell ref="Z128:AA128"/>
    <mergeCell ref="AB128:AC128"/>
    <mergeCell ref="AD128:AE128"/>
    <mergeCell ref="AF128:AG128"/>
    <mergeCell ref="AH128:AI128"/>
    <mergeCell ref="AJ128:AK128"/>
    <mergeCell ref="AL128:AM128"/>
    <mergeCell ref="AN128:AO128"/>
    <mergeCell ref="P131:R131"/>
    <mergeCell ref="S131:T131"/>
    <mergeCell ref="U131:V131"/>
    <mergeCell ref="W131:X131"/>
    <mergeCell ref="X135:Y135"/>
    <mergeCell ref="AC131:AD131"/>
    <mergeCell ref="AE131:AF131"/>
    <mergeCell ref="AG131:AH131"/>
    <mergeCell ref="Y131:Z131"/>
    <mergeCell ref="AA131:AB131"/>
    <mergeCell ref="AL93:AM93"/>
    <mergeCell ref="J5:AR7"/>
    <mergeCell ref="AK131:AL131"/>
    <mergeCell ref="AM131:AN131"/>
    <mergeCell ref="AO131:AP131"/>
    <mergeCell ref="AI131:AJ131"/>
    <mergeCell ref="AP128:AQ128"/>
    <mergeCell ref="AR128:AS128"/>
    <mergeCell ref="U130:V130"/>
    <mergeCell ref="C131:O131"/>
  </mergeCells>
  <printOptions/>
  <pageMargins left="0.7874015748031497" right="0.7874015748031497" top="0.1968503937007874" bottom="0.1968503937007874" header="0" footer="0"/>
  <pageSetup fitToHeight="4" horizontalDpi="600" verticalDpi="600" orientation="landscape" paperSize="9" scale="49" r:id="rId1"/>
  <rowBreaks count="3" manualBreakCount="3">
    <brk id="30" max="44" man="1"/>
    <brk id="61" max="44" man="1"/>
    <brk id="96" max="44" man="1"/>
  </rowBreaks>
  <ignoredErrors>
    <ignoredError sqref="X96" formula="1"/>
    <ignoredError sqref="AB125:AE1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V112"/>
  <sheetViews>
    <sheetView view="pageBreakPreview" zoomScale="120" zoomScaleSheetLayoutView="120" workbookViewId="0" topLeftCell="A83">
      <selection activeCell="AE100" sqref="AE100:AE107"/>
    </sheetView>
  </sheetViews>
  <sheetFormatPr defaultColWidth="9.00390625" defaultRowHeight="12.75"/>
  <cols>
    <col min="1" max="1" width="2.875" style="159" customWidth="1"/>
    <col min="2" max="2" width="5.375" style="159" customWidth="1"/>
    <col min="3" max="3" width="4.75390625" style="159" customWidth="1"/>
    <col min="4" max="9" width="9.125" style="159" customWidth="1"/>
    <col min="10" max="10" width="1.12109375" style="159" customWidth="1"/>
    <col min="11" max="15" width="9.125" style="159" hidden="1" customWidth="1"/>
    <col min="16" max="17" width="9.125" style="159" customWidth="1"/>
    <col min="18" max="19" width="6.625" style="159" customWidth="1"/>
    <col min="20" max="20" width="9.125" style="159" customWidth="1"/>
    <col min="21" max="21" width="5.125" style="159" bestFit="1" customWidth="1"/>
    <col min="22" max="22" width="9.125" style="159" customWidth="1"/>
    <col min="23" max="23" width="5.125" style="159" bestFit="1" customWidth="1"/>
    <col min="24" max="24" width="9.125" style="159" customWidth="1"/>
    <col min="25" max="25" width="4.00390625" style="159" bestFit="1" customWidth="1"/>
    <col min="26" max="26" width="6.625" style="159" customWidth="1"/>
    <col min="27" max="28" width="5.625" style="159" customWidth="1"/>
    <col min="29" max="30" width="4.625" style="159" customWidth="1"/>
    <col min="31" max="31" width="5.75390625" style="159" customWidth="1"/>
    <col min="32" max="32" width="0.12890625" style="159" hidden="1" customWidth="1"/>
    <col min="33" max="33" width="9.125" style="159" hidden="1" customWidth="1"/>
    <col min="34" max="16384" width="9.125" style="159" customWidth="1"/>
  </cols>
  <sheetData>
    <row r="1" spans="3:31" s="387" customFormat="1" ht="60" customHeight="1" thickBot="1">
      <c r="C1" s="388" t="s">
        <v>186</v>
      </c>
      <c r="D1" s="388"/>
      <c r="E1" s="388"/>
      <c r="F1" s="388"/>
      <c r="G1" s="388"/>
      <c r="N1" s="1063" t="s">
        <v>392</v>
      </c>
      <c r="O1" s="1063"/>
      <c r="P1" s="1063"/>
      <c r="Q1" s="1063"/>
      <c r="R1" s="1063"/>
      <c r="S1" s="1063"/>
      <c r="T1" s="1063"/>
      <c r="U1" s="1063"/>
      <c r="V1" s="1063"/>
      <c r="W1" s="1063"/>
      <c r="X1" s="1063"/>
      <c r="Y1" s="1063"/>
      <c r="Z1" s="1063"/>
      <c r="AA1" s="1063"/>
      <c r="AB1" s="1063"/>
      <c r="AC1" s="1063"/>
      <c r="AD1" s="1063"/>
      <c r="AE1" s="1063"/>
    </row>
    <row r="2" spans="2:48" s="122" customFormat="1" ht="89.25" customHeight="1" thickBot="1" thickTop="1">
      <c r="B2" s="389" t="s">
        <v>393</v>
      </c>
      <c r="C2" s="390" t="s">
        <v>187</v>
      </c>
      <c r="D2" s="1046" t="s">
        <v>188</v>
      </c>
      <c r="E2" s="1047"/>
      <c r="F2" s="1047"/>
      <c r="G2" s="1047"/>
      <c r="H2" s="1047"/>
      <c r="I2" s="1047"/>
      <c r="J2" s="1047"/>
      <c r="K2" s="1047"/>
      <c r="L2" s="1047"/>
      <c r="M2" s="1047"/>
      <c r="N2" s="1047"/>
      <c r="O2" s="1047"/>
      <c r="P2" s="391" t="s">
        <v>189</v>
      </c>
      <c r="Q2" s="392" t="s">
        <v>190</v>
      </c>
      <c r="R2" s="1048" t="s">
        <v>191</v>
      </c>
      <c r="S2" s="1049"/>
      <c r="T2" s="392" t="s">
        <v>192</v>
      </c>
      <c r="U2" s="393" t="s">
        <v>193</v>
      </c>
      <c r="V2" s="393" t="s">
        <v>194</v>
      </c>
      <c r="W2" s="394" t="s">
        <v>96</v>
      </c>
      <c r="X2" s="395" t="s">
        <v>195</v>
      </c>
      <c r="Y2" s="396" t="s">
        <v>86</v>
      </c>
      <c r="Z2" s="393" t="s">
        <v>87</v>
      </c>
      <c r="AA2" s="394" t="s">
        <v>394</v>
      </c>
      <c r="AB2" s="394" t="s">
        <v>197</v>
      </c>
      <c r="AC2" s="394" t="s">
        <v>395</v>
      </c>
      <c r="AD2" s="394" t="s">
        <v>396</v>
      </c>
      <c r="AE2" s="513" t="s">
        <v>198</v>
      </c>
      <c r="AF2" s="387"/>
      <c r="AG2" s="387"/>
      <c r="AH2" s="387"/>
      <c r="AI2" s="387"/>
      <c r="AJ2" s="387"/>
      <c r="AK2" s="387"/>
      <c r="AL2" s="387"/>
      <c r="AM2" s="387"/>
      <c r="AN2" s="387"/>
      <c r="AO2" s="387"/>
      <c r="AP2" s="387"/>
      <c r="AQ2" s="387"/>
      <c r="AR2" s="387"/>
      <c r="AT2" s="397"/>
      <c r="AU2" s="397"/>
      <c r="AV2" s="397"/>
    </row>
    <row r="3" spans="2:48" s="122" customFormat="1" ht="16.5" thickTop="1">
      <c r="B3" s="398"/>
      <c r="C3" s="456">
        <v>1</v>
      </c>
      <c r="D3" s="1024" t="s">
        <v>397</v>
      </c>
      <c r="E3" s="1025"/>
      <c r="F3" s="1025"/>
      <c r="G3" s="1025"/>
      <c r="H3" s="1025"/>
      <c r="I3" s="1025"/>
      <c r="J3" s="1025"/>
      <c r="K3" s="1025"/>
      <c r="L3" s="1025"/>
      <c r="M3" s="1025"/>
      <c r="N3" s="1025"/>
      <c r="O3" s="1025"/>
      <c r="P3" s="399">
        <v>1</v>
      </c>
      <c r="Q3" s="400">
        <v>2</v>
      </c>
      <c r="R3" s="1041">
        <f aca="true" t="shared" si="0" ref="R3:R10">Q3*30</f>
        <v>60</v>
      </c>
      <c r="S3" s="1042"/>
      <c r="T3" s="401">
        <f aca="true" t="shared" si="1" ref="T3:T9">U3+V3+W3</f>
        <v>36</v>
      </c>
      <c r="U3" s="402">
        <v>18</v>
      </c>
      <c r="V3" s="402">
        <v>18</v>
      </c>
      <c r="W3" s="402"/>
      <c r="X3" s="403">
        <f aca="true" t="shared" si="2" ref="X3:X9">R3-T3</f>
        <v>24</v>
      </c>
      <c r="Y3" s="404"/>
      <c r="Z3" s="402">
        <v>1</v>
      </c>
      <c r="AA3" s="402"/>
      <c r="AB3" s="402"/>
      <c r="AC3" s="402"/>
      <c r="AD3" s="402"/>
      <c r="AE3" s="514">
        <f aca="true" t="shared" si="3" ref="AE3:AE9">(U3+V3+W3)/18</f>
        <v>2</v>
      </c>
      <c r="AF3" s="387"/>
      <c r="AG3" s="387"/>
      <c r="AH3" s="387"/>
      <c r="AI3" s="387"/>
      <c r="AJ3" s="387"/>
      <c r="AK3" s="387"/>
      <c r="AL3" s="387"/>
      <c r="AM3" s="387"/>
      <c r="AN3" s="387"/>
      <c r="AO3" s="387"/>
      <c r="AP3" s="387"/>
      <c r="AQ3" s="387"/>
      <c r="AR3" s="387"/>
      <c r="AT3" s="397"/>
      <c r="AU3" s="397"/>
      <c r="AV3" s="397"/>
    </row>
    <row r="4" spans="2:48" s="122" customFormat="1" ht="15.75">
      <c r="B4" s="398"/>
      <c r="C4" s="405">
        <f>SUM(C3+1)</f>
        <v>2</v>
      </c>
      <c r="D4" s="1039" t="s">
        <v>398</v>
      </c>
      <c r="E4" s="1040"/>
      <c r="F4" s="1040"/>
      <c r="G4" s="1040"/>
      <c r="H4" s="1040"/>
      <c r="I4" s="1040"/>
      <c r="J4" s="1040"/>
      <c r="K4" s="1040"/>
      <c r="L4" s="1040"/>
      <c r="M4" s="1040"/>
      <c r="N4" s="1040"/>
      <c r="O4" s="1040"/>
      <c r="P4" s="406">
        <v>1</v>
      </c>
      <c r="Q4" s="407">
        <v>1.5</v>
      </c>
      <c r="R4" s="1041">
        <f t="shared" si="0"/>
        <v>45</v>
      </c>
      <c r="S4" s="1042"/>
      <c r="T4" s="401">
        <f t="shared" si="1"/>
        <v>36</v>
      </c>
      <c r="U4" s="403"/>
      <c r="V4" s="403">
        <v>36</v>
      </c>
      <c r="W4" s="403"/>
      <c r="X4" s="403">
        <f t="shared" si="2"/>
        <v>9</v>
      </c>
      <c r="Y4" s="401"/>
      <c r="Z4" s="403"/>
      <c r="AA4" s="403"/>
      <c r="AB4" s="403"/>
      <c r="AC4" s="403"/>
      <c r="AD4" s="403"/>
      <c r="AE4" s="515">
        <f t="shared" si="3"/>
        <v>2</v>
      </c>
      <c r="AF4" s="387"/>
      <c r="AG4" s="387"/>
      <c r="AH4" s="387"/>
      <c r="AI4" s="387"/>
      <c r="AJ4" s="387"/>
      <c r="AK4" s="387"/>
      <c r="AL4" s="387"/>
      <c r="AM4" s="387"/>
      <c r="AN4" s="387"/>
      <c r="AO4" s="387"/>
      <c r="AP4" s="387"/>
      <c r="AQ4" s="387"/>
      <c r="AR4" s="387"/>
      <c r="AT4" s="397"/>
      <c r="AU4" s="397"/>
      <c r="AV4" s="397"/>
    </row>
    <row r="5" spans="2:48" s="122" customFormat="1" ht="15.75">
      <c r="B5" s="398"/>
      <c r="C5" s="405">
        <f>SUM(C4+1)</f>
        <v>3</v>
      </c>
      <c r="D5" s="1024" t="s">
        <v>399</v>
      </c>
      <c r="E5" s="1025"/>
      <c r="F5" s="1025"/>
      <c r="G5" s="1025"/>
      <c r="H5" s="1025"/>
      <c r="I5" s="1025"/>
      <c r="J5" s="1025"/>
      <c r="K5" s="1025"/>
      <c r="L5" s="1025"/>
      <c r="M5" s="1025"/>
      <c r="N5" s="1025"/>
      <c r="O5" s="1025"/>
      <c r="P5" s="399">
        <v>1</v>
      </c>
      <c r="Q5" s="400">
        <v>5</v>
      </c>
      <c r="R5" s="1066">
        <f t="shared" si="0"/>
        <v>150</v>
      </c>
      <c r="S5" s="1027"/>
      <c r="T5" s="404">
        <f t="shared" si="1"/>
        <v>90</v>
      </c>
      <c r="U5" s="402">
        <v>54</v>
      </c>
      <c r="V5" s="402">
        <v>36</v>
      </c>
      <c r="W5" s="402"/>
      <c r="X5" s="402">
        <f t="shared" si="2"/>
        <v>60</v>
      </c>
      <c r="Y5" s="404">
        <v>1</v>
      </c>
      <c r="Z5" s="402"/>
      <c r="AA5" s="402"/>
      <c r="AB5" s="402"/>
      <c r="AC5" s="402"/>
      <c r="AD5" s="402"/>
      <c r="AE5" s="515">
        <f t="shared" si="3"/>
        <v>5</v>
      </c>
      <c r="AF5" s="387"/>
      <c r="AG5" s="387"/>
      <c r="AH5" s="387"/>
      <c r="AI5" s="387"/>
      <c r="AJ5" s="387"/>
      <c r="AK5" s="387"/>
      <c r="AL5" s="387"/>
      <c r="AM5" s="387"/>
      <c r="AN5" s="387"/>
      <c r="AO5" s="387"/>
      <c r="AP5" s="387"/>
      <c r="AQ5" s="387"/>
      <c r="AR5" s="387"/>
      <c r="AT5" s="397"/>
      <c r="AU5" s="397"/>
      <c r="AV5" s="397"/>
    </row>
    <row r="6" spans="2:48" s="122" customFormat="1" ht="15.75">
      <c r="B6" s="398"/>
      <c r="C6" s="405">
        <f>SUM(C5+1)</f>
        <v>4</v>
      </c>
      <c r="D6" s="1051" t="s">
        <v>400</v>
      </c>
      <c r="E6" s="1062"/>
      <c r="F6" s="1062"/>
      <c r="G6" s="1062"/>
      <c r="H6" s="1062"/>
      <c r="I6" s="1062"/>
      <c r="J6" s="1062"/>
      <c r="K6" s="1062"/>
      <c r="L6" s="1062"/>
      <c r="M6" s="1062"/>
      <c r="N6" s="1062"/>
      <c r="O6" s="1062"/>
      <c r="P6" s="457">
        <v>1</v>
      </c>
      <c r="Q6" s="400">
        <v>5.5</v>
      </c>
      <c r="R6" s="1041">
        <f t="shared" si="0"/>
        <v>165</v>
      </c>
      <c r="S6" s="1042"/>
      <c r="T6" s="401">
        <f t="shared" si="1"/>
        <v>90</v>
      </c>
      <c r="U6" s="402">
        <v>36</v>
      </c>
      <c r="V6" s="402">
        <v>54</v>
      </c>
      <c r="W6" s="402"/>
      <c r="X6" s="403">
        <f t="shared" si="2"/>
        <v>75</v>
      </c>
      <c r="Y6" s="404">
        <v>1</v>
      </c>
      <c r="Z6" s="402"/>
      <c r="AA6" s="402"/>
      <c r="AB6" s="402"/>
      <c r="AC6" s="402"/>
      <c r="AD6" s="402"/>
      <c r="AE6" s="515">
        <f t="shared" si="3"/>
        <v>5</v>
      </c>
      <c r="AF6" s="387"/>
      <c r="AG6" s="387"/>
      <c r="AH6" s="387"/>
      <c r="AI6" s="387"/>
      <c r="AJ6" s="387"/>
      <c r="AK6" s="387"/>
      <c r="AL6" s="387"/>
      <c r="AM6" s="387"/>
      <c r="AN6" s="387"/>
      <c r="AO6" s="387"/>
      <c r="AP6" s="387"/>
      <c r="AQ6" s="387"/>
      <c r="AR6" s="387"/>
      <c r="AT6" s="397"/>
      <c r="AU6" s="397"/>
      <c r="AV6" s="397"/>
    </row>
    <row r="7" spans="2:48" s="122" customFormat="1" ht="15.75">
      <c r="B7" s="398"/>
      <c r="C7" s="405">
        <f>SUM(C6+1)</f>
        <v>5</v>
      </c>
      <c r="D7" s="1024" t="s">
        <v>401</v>
      </c>
      <c r="E7" s="1028"/>
      <c r="F7" s="1028"/>
      <c r="G7" s="1028"/>
      <c r="H7" s="1028"/>
      <c r="I7" s="1028"/>
      <c r="J7" s="1028"/>
      <c r="K7" s="1028"/>
      <c r="L7" s="1028"/>
      <c r="M7" s="1028"/>
      <c r="N7" s="1028"/>
      <c r="O7" s="1028"/>
      <c r="P7" s="399">
        <v>1</v>
      </c>
      <c r="Q7" s="400">
        <v>9.5</v>
      </c>
      <c r="R7" s="1026">
        <f t="shared" si="0"/>
        <v>285</v>
      </c>
      <c r="S7" s="1027"/>
      <c r="T7" s="401">
        <f t="shared" si="1"/>
        <v>144</v>
      </c>
      <c r="U7" s="402">
        <v>36</v>
      </c>
      <c r="V7" s="402">
        <v>36</v>
      </c>
      <c r="W7" s="402">
        <v>72</v>
      </c>
      <c r="X7" s="403">
        <f t="shared" si="2"/>
        <v>141</v>
      </c>
      <c r="Y7" s="408">
        <v>1</v>
      </c>
      <c r="Z7" s="402"/>
      <c r="AA7" s="402"/>
      <c r="AB7" s="402"/>
      <c r="AC7" s="402"/>
      <c r="AD7" s="402"/>
      <c r="AE7" s="515">
        <f t="shared" si="3"/>
        <v>8</v>
      </c>
      <c r="AF7" s="387"/>
      <c r="AG7" s="387"/>
      <c r="AH7" s="387"/>
      <c r="AI7" s="387"/>
      <c r="AJ7" s="387"/>
      <c r="AK7" s="387"/>
      <c r="AL7" s="387"/>
      <c r="AM7" s="387"/>
      <c r="AN7" s="387"/>
      <c r="AO7" s="387"/>
      <c r="AP7" s="387"/>
      <c r="AQ7" s="387"/>
      <c r="AR7" s="387"/>
      <c r="AT7" s="397"/>
      <c r="AU7" s="397"/>
      <c r="AV7" s="397"/>
    </row>
    <row r="8" spans="2:34" s="122" customFormat="1" ht="15.75">
      <c r="B8" s="398"/>
      <c r="C8" s="405">
        <f>SUM(C7+1)</f>
        <v>6</v>
      </c>
      <c r="D8" s="1024" t="s">
        <v>402</v>
      </c>
      <c r="E8" s="1028"/>
      <c r="F8" s="1028"/>
      <c r="G8" s="1028"/>
      <c r="H8" s="1028"/>
      <c r="I8" s="1028"/>
      <c r="J8" s="1028"/>
      <c r="K8" s="1028"/>
      <c r="L8" s="1028"/>
      <c r="M8" s="1028"/>
      <c r="N8" s="1028"/>
      <c r="O8" s="1028"/>
      <c r="P8" s="399">
        <v>1</v>
      </c>
      <c r="Q8" s="400">
        <v>3.5</v>
      </c>
      <c r="R8" s="1026">
        <f t="shared" si="0"/>
        <v>105</v>
      </c>
      <c r="S8" s="1027"/>
      <c r="T8" s="408">
        <f t="shared" si="1"/>
        <v>54</v>
      </c>
      <c r="U8" s="402">
        <v>18</v>
      </c>
      <c r="V8" s="402"/>
      <c r="W8" s="402">
        <v>36</v>
      </c>
      <c r="X8" s="409">
        <f t="shared" si="2"/>
        <v>51</v>
      </c>
      <c r="Y8" s="404"/>
      <c r="Z8" s="402">
        <v>1</v>
      </c>
      <c r="AA8" s="402"/>
      <c r="AB8" s="402"/>
      <c r="AC8" s="402"/>
      <c r="AD8" s="402"/>
      <c r="AE8" s="515">
        <f t="shared" si="3"/>
        <v>3</v>
      </c>
      <c r="AF8" s="397"/>
      <c r="AG8" s="397"/>
      <c r="AH8" s="397"/>
    </row>
    <row r="9" spans="2:48" s="122" customFormat="1" ht="15.75">
      <c r="B9" s="398"/>
      <c r="C9" s="405">
        <v>7</v>
      </c>
      <c r="D9" s="1024" t="s">
        <v>205</v>
      </c>
      <c r="E9" s="1028"/>
      <c r="F9" s="1028"/>
      <c r="G9" s="1028"/>
      <c r="H9" s="1028"/>
      <c r="I9" s="1028"/>
      <c r="J9" s="1028"/>
      <c r="K9" s="1028"/>
      <c r="L9" s="1028"/>
      <c r="M9" s="1028"/>
      <c r="N9" s="1028"/>
      <c r="O9" s="1028"/>
      <c r="P9" s="399">
        <v>1</v>
      </c>
      <c r="Q9" s="400">
        <v>3</v>
      </c>
      <c r="R9" s="1026">
        <f t="shared" si="0"/>
        <v>90</v>
      </c>
      <c r="S9" s="1027"/>
      <c r="T9" s="401">
        <f t="shared" si="1"/>
        <v>72</v>
      </c>
      <c r="U9" s="402">
        <v>36</v>
      </c>
      <c r="V9" s="402">
        <v>36</v>
      </c>
      <c r="W9" s="402"/>
      <c r="X9" s="403">
        <f t="shared" si="2"/>
        <v>18</v>
      </c>
      <c r="Y9" s="404"/>
      <c r="Z9" s="402">
        <v>1</v>
      </c>
      <c r="AA9" s="402"/>
      <c r="AB9" s="402"/>
      <c r="AC9" s="402"/>
      <c r="AD9" s="402">
        <v>1</v>
      </c>
      <c r="AE9" s="515">
        <f t="shared" si="3"/>
        <v>4</v>
      </c>
      <c r="AF9" s="387"/>
      <c r="AG9" s="387"/>
      <c r="AH9" s="387"/>
      <c r="AI9" s="387"/>
      <c r="AJ9" s="387"/>
      <c r="AK9" s="387"/>
      <c r="AL9" s="387"/>
      <c r="AM9" s="387"/>
      <c r="AN9" s="387"/>
      <c r="AO9" s="387"/>
      <c r="AP9" s="387"/>
      <c r="AQ9" s="387"/>
      <c r="AR9" s="387"/>
      <c r="AT9" s="397"/>
      <c r="AU9" s="397"/>
      <c r="AV9" s="397"/>
    </row>
    <row r="10" spans="2:48" s="122" customFormat="1" ht="16.5" thickBot="1">
      <c r="B10" s="398"/>
      <c r="C10" s="405"/>
      <c r="D10" s="1024" t="s">
        <v>403</v>
      </c>
      <c r="E10" s="1025"/>
      <c r="F10" s="1025"/>
      <c r="G10" s="1025"/>
      <c r="H10" s="1025"/>
      <c r="I10" s="1025"/>
      <c r="J10" s="1025"/>
      <c r="K10" s="1025"/>
      <c r="L10" s="1025"/>
      <c r="M10" s="1025"/>
      <c r="N10" s="1025"/>
      <c r="O10" s="1025"/>
      <c r="P10" s="399"/>
      <c r="Q10" s="400">
        <v>1.5</v>
      </c>
      <c r="R10" s="1026">
        <f t="shared" si="0"/>
        <v>45</v>
      </c>
      <c r="S10" s="1027"/>
      <c r="T10" s="401"/>
      <c r="U10" s="402"/>
      <c r="V10" s="402">
        <v>36</v>
      </c>
      <c r="W10" s="402"/>
      <c r="X10" s="403"/>
      <c r="Y10" s="404"/>
      <c r="Z10" s="402"/>
      <c r="AA10" s="402"/>
      <c r="AB10" s="402"/>
      <c r="AC10" s="402"/>
      <c r="AD10" s="402"/>
      <c r="AE10" s="515">
        <v>2</v>
      </c>
      <c r="AF10" s="387"/>
      <c r="AG10" s="387"/>
      <c r="AH10" s="387"/>
      <c r="AI10" s="387"/>
      <c r="AJ10" s="387"/>
      <c r="AK10" s="387"/>
      <c r="AL10" s="387"/>
      <c r="AM10" s="387"/>
      <c r="AN10" s="387"/>
      <c r="AO10" s="387"/>
      <c r="AP10" s="387"/>
      <c r="AQ10" s="387"/>
      <c r="AR10" s="387"/>
      <c r="AT10" s="397"/>
      <c r="AU10" s="397"/>
      <c r="AV10" s="397"/>
    </row>
    <row r="11" spans="3:34" s="410" customFormat="1" ht="17.25" thickBot="1" thickTop="1">
      <c r="C11" s="411"/>
      <c r="D11" s="1033" t="s">
        <v>404</v>
      </c>
      <c r="E11" s="1034"/>
      <c r="F11" s="1034"/>
      <c r="G11" s="1034"/>
      <c r="H11" s="1034"/>
      <c r="I11" s="1034"/>
      <c r="J11" s="1034"/>
      <c r="K11" s="1034"/>
      <c r="L11" s="1034"/>
      <c r="M11" s="1034"/>
      <c r="N11" s="1034"/>
      <c r="O11" s="1034"/>
      <c r="P11" s="1034"/>
      <c r="Q11" s="412">
        <f>SUM(Q3:Q10)</f>
        <v>31.5</v>
      </c>
      <c r="R11" s="1035">
        <f>SUM(R3:R10)</f>
        <v>945</v>
      </c>
      <c r="S11" s="1036"/>
      <c r="T11" s="412">
        <f>SUM(T2:T10)</f>
        <v>522</v>
      </c>
      <c r="U11" s="412">
        <f>SUM(U2:U10)</f>
        <v>198</v>
      </c>
      <c r="V11" s="412">
        <f>SUM(V2:V10)</f>
        <v>252</v>
      </c>
      <c r="W11" s="412">
        <f>SUM(W2:W10)</f>
        <v>108</v>
      </c>
      <c r="X11" s="412">
        <f>SUM(X2:X10)</f>
        <v>378</v>
      </c>
      <c r="Y11" s="412">
        <v>3</v>
      </c>
      <c r="Z11" s="413">
        <v>3</v>
      </c>
      <c r="AA11" s="413"/>
      <c r="AB11" s="413"/>
      <c r="AC11" s="413"/>
      <c r="AD11" s="512"/>
      <c r="AE11" s="516">
        <f>SUM(AE3:AE10)</f>
        <v>31</v>
      </c>
      <c r="AF11" s="414"/>
      <c r="AG11" s="414"/>
      <c r="AH11" s="414"/>
    </row>
    <row r="12" s="387" customFormat="1" ht="15.75" customHeight="1" thickTop="1">
      <c r="K12" s="387" t="e">
        <f>SUM(#REF!)</f>
        <v>#REF!</v>
      </c>
    </row>
    <row r="13" spans="3:16" s="387" customFormat="1" ht="20.25" customHeight="1" thickBot="1">
      <c r="C13" s="388" t="s">
        <v>207</v>
      </c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5"/>
      <c r="P13" s="415"/>
    </row>
    <row r="14" spans="2:48" s="122" customFormat="1" ht="89.25" customHeight="1" thickBot="1" thickTop="1">
      <c r="B14" s="389" t="s">
        <v>393</v>
      </c>
      <c r="C14" s="416" t="s">
        <v>187</v>
      </c>
      <c r="D14" s="1046" t="s">
        <v>188</v>
      </c>
      <c r="E14" s="1047"/>
      <c r="F14" s="1047"/>
      <c r="G14" s="1047"/>
      <c r="H14" s="1047"/>
      <c r="I14" s="1047"/>
      <c r="J14" s="1047"/>
      <c r="K14" s="1047"/>
      <c r="L14" s="1047"/>
      <c r="M14" s="1047"/>
      <c r="N14" s="1047"/>
      <c r="O14" s="1047"/>
      <c r="P14" s="391" t="s">
        <v>189</v>
      </c>
      <c r="Q14" s="392" t="s">
        <v>190</v>
      </c>
      <c r="R14" s="1048" t="s">
        <v>191</v>
      </c>
      <c r="S14" s="1049"/>
      <c r="T14" s="392" t="s">
        <v>192</v>
      </c>
      <c r="U14" s="393" t="s">
        <v>193</v>
      </c>
      <c r="V14" s="393" t="s">
        <v>194</v>
      </c>
      <c r="W14" s="394" t="s">
        <v>96</v>
      </c>
      <c r="X14" s="395" t="s">
        <v>195</v>
      </c>
      <c r="Y14" s="396" t="s">
        <v>86</v>
      </c>
      <c r="Z14" s="393" t="s">
        <v>87</v>
      </c>
      <c r="AA14" s="394" t="s">
        <v>394</v>
      </c>
      <c r="AB14" s="394" t="s">
        <v>197</v>
      </c>
      <c r="AC14" s="394" t="s">
        <v>405</v>
      </c>
      <c r="AD14" s="394" t="s">
        <v>396</v>
      </c>
      <c r="AE14" s="513" t="s">
        <v>198</v>
      </c>
      <c r="AF14" s="387"/>
      <c r="AG14" s="387"/>
      <c r="AH14" s="387"/>
      <c r="AI14" s="387"/>
      <c r="AJ14" s="387"/>
      <c r="AK14" s="387"/>
      <c r="AL14" s="387"/>
      <c r="AM14" s="387"/>
      <c r="AN14" s="387"/>
      <c r="AO14" s="387"/>
      <c r="AP14" s="387"/>
      <c r="AQ14" s="387"/>
      <c r="AR14" s="387"/>
      <c r="AT14" s="397"/>
      <c r="AU14" s="397"/>
      <c r="AV14" s="397"/>
    </row>
    <row r="15" spans="2:48" s="122" customFormat="1" ht="20.25" customHeight="1" thickTop="1">
      <c r="B15" s="398"/>
      <c r="C15" s="458">
        <v>1</v>
      </c>
      <c r="D15" s="1024" t="s">
        <v>406</v>
      </c>
      <c r="E15" s="1028"/>
      <c r="F15" s="1028"/>
      <c r="G15" s="1028"/>
      <c r="H15" s="1028"/>
      <c r="I15" s="1028"/>
      <c r="J15" s="1028"/>
      <c r="K15" s="1028"/>
      <c r="L15" s="1028"/>
      <c r="M15" s="1028"/>
      <c r="N15" s="1028"/>
      <c r="O15" s="1028"/>
      <c r="P15" s="417">
        <v>2</v>
      </c>
      <c r="Q15" s="418">
        <v>2</v>
      </c>
      <c r="R15" s="1037">
        <f aca="true" t="shared" si="4" ref="R15:R23">Q15*30</f>
        <v>60</v>
      </c>
      <c r="S15" s="1038"/>
      <c r="T15" s="419">
        <f aca="true" t="shared" si="5" ref="T15:T23">U15+V15+W15</f>
        <v>36</v>
      </c>
      <c r="U15" s="420">
        <v>18</v>
      </c>
      <c r="V15" s="420">
        <v>18</v>
      </c>
      <c r="W15" s="420"/>
      <c r="X15" s="420">
        <f aca="true" t="shared" si="6" ref="X15:X23">R15-T15</f>
        <v>24</v>
      </c>
      <c r="Y15" s="419"/>
      <c r="Z15" s="420">
        <v>2</v>
      </c>
      <c r="AA15" s="420"/>
      <c r="AB15" s="420"/>
      <c r="AC15" s="420"/>
      <c r="AD15" s="420"/>
      <c r="AE15" s="514">
        <f aca="true" t="shared" si="7" ref="AE15:AE23">(U15+V15+W15)/18</f>
        <v>2</v>
      </c>
      <c r="AF15" s="387"/>
      <c r="AG15" s="387"/>
      <c r="AH15" s="387"/>
      <c r="AI15" s="387"/>
      <c r="AJ15" s="387"/>
      <c r="AK15" s="387"/>
      <c r="AL15" s="387"/>
      <c r="AM15" s="387"/>
      <c r="AN15" s="387"/>
      <c r="AO15" s="387"/>
      <c r="AP15" s="387"/>
      <c r="AQ15" s="387"/>
      <c r="AR15" s="387"/>
      <c r="AT15" s="397"/>
      <c r="AU15" s="397"/>
      <c r="AV15" s="397"/>
    </row>
    <row r="16" spans="2:48" s="122" customFormat="1" ht="15.75">
      <c r="B16" s="398"/>
      <c r="C16" s="421">
        <f>SUM(C15+1)</f>
        <v>2</v>
      </c>
      <c r="D16" s="1039" t="s">
        <v>398</v>
      </c>
      <c r="E16" s="1040"/>
      <c r="F16" s="1040"/>
      <c r="G16" s="1040"/>
      <c r="H16" s="1040"/>
      <c r="I16" s="1040"/>
      <c r="J16" s="1040"/>
      <c r="K16" s="1040"/>
      <c r="L16" s="1040"/>
      <c r="M16" s="1040"/>
      <c r="N16" s="1040"/>
      <c r="O16" s="1040"/>
      <c r="P16" s="406">
        <v>2</v>
      </c>
      <c r="Q16" s="407">
        <v>1.5</v>
      </c>
      <c r="R16" s="1041">
        <f t="shared" si="4"/>
        <v>45</v>
      </c>
      <c r="S16" s="1042"/>
      <c r="T16" s="401">
        <f t="shared" si="5"/>
        <v>36</v>
      </c>
      <c r="U16" s="403"/>
      <c r="V16" s="403">
        <v>36</v>
      </c>
      <c r="W16" s="403"/>
      <c r="X16" s="403">
        <f t="shared" si="6"/>
        <v>9</v>
      </c>
      <c r="Y16" s="401"/>
      <c r="Z16" s="403">
        <v>2</v>
      </c>
      <c r="AA16" s="403"/>
      <c r="AB16" s="403"/>
      <c r="AC16" s="403"/>
      <c r="AD16" s="403"/>
      <c r="AE16" s="515">
        <f t="shared" si="7"/>
        <v>2</v>
      </c>
      <c r="AF16" s="387"/>
      <c r="AG16" s="387"/>
      <c r="AH16" s="387"/>
      <c r="AI16" s="387"/>
      <c r="AJ16" s="387"/>
      <c r="AK16" s="387"/>
      <c r="AL16" s="387"/>
      <c r="AM16" s="387"/>
      <c r="AN16" s="387"/>
      <c r="AO16" s="387"/>
      <c r="AP16" s="387"/>
      <c r="AQ16" s="387"/>
      <c r="AR16" s="387"/>
      <c r="AT16" s="397"/>
      <c r="AU16" s="397"/>
      <c r="AV16" s="397"/>
    </row>
    <row r="17" spans="2:48" s="122" customFormat="1" ht="15.75">
      <c r="B17" s="398"/>
      <c r="C17" s="421">
        <f>SUM(C16+1)</f>
        <v>3</v>
      </c>
      <c r="D17" s="1024" t="s">
        <v>436</v>
      </c>
      <c r="E17" s="1025"/>
      <c r="F17" s="1025"/>
      <c r="G17" s="1025"/>
      <c r="H17" s="1025"/>
      <c r="I17" s="1025"/>
      <c r="J17" s="1025"/>
      <c r="K17" s="1025"/>
      <c r="L17" s="1025"/>
      <c r="M17" s="1025"/>
      <c r="N17" s="1025"/>
      <c r="O17" s="1025"/>
      <c r="P17" s="399">
        <v>2</v>
      </c>
      <c r="Q17" s="400">
        <v>5</v>
      </c>
      <c r="R17" s="1041">
        <f t="shared" si="4"/>
        <v>150</v>
      </c>
      <c r="S17" s="1042"/>
      <c r="T17" s="401">
        <f t="shared" si="5"/>
        <v>90</v>
      </c>
      <c r="U17" s="402">
        <v>54</v>
      </c>
      <c r="V17" s="402">
        <v>36</v>
      </c>
      <c r="W17" s="402"/>
      <c r="X17" s="403">
        <f t="shared" si="6"/>
        <v>60</v>
      </c>
      <c r="Y17" s="404"/>
      <c r="Z17" s="402">
        <v>2</v>
      </c>
      <c r="AA17" s="402"/>
      <c r="AB17" s="402"/>
      <c r="AC17" s="402"/>
      <c r="AD17" s="402"/>
      <c r="AE17" s="515">
        <f t="shared" si="7"/>
        <v>5</v>
      </c>
      <c r="AF17" s="387"/>
      <c r="AG17" s="387"/>
      <c r="AH17" s="387"/>
      <c r="AI17" s="387"/>
      <c r="AJ17" s="387"/>
      <c r="AK17" s="387"/>
      <c r="AL17" s="387"/>
      <c r="AM17" s="387"/>
      <c r="AN17" s="387"/>
      <c r="AO17" s="387"/>
      <c r="AP17" s="387"/>
      <c r="AQ17" s="387"/>
      <c r="AR17" s="387"/>
      <c r="AT17" s="397"/>
      <c r="AU17" s="397"/>
      <c r="AV17" s="397"/>
    </row>
    <row r="18" spans="2:48" s="122" customFormat="1" ht="15.75">
      <c r="B18" s="398"/>
      <c r="C18" s="421">
        <f>SUM(C17+1)</f>
        <v>4</v>
      </c>
      <c r="D18" s="1051" t="s">
        <v>407</v>
      </c>
      <c r="E18" s="1062"/>
      <c r="F18" s="1062"/>
      <c r="G18" s="1062"/>
      <c r="H18" s="1062"/>
      <c r="I18" s="1062"/>
      <c r="J18" s="1062"/>
      <c r="K18" s="1062"/>
      <c r="L18" s="1062"/>
      <c r="M18" s="1062"/>
      <c r="N18" s="1062"/>
      <c r="O18" s="1062"/>
      <c r="P18" s="457">
        <v>2</v>
      </c>
      <c r="Q18" s="400">
        <v>3</v>
      </c>
      <c r="R18" s="1041">
        <f t="shared" si="4"/>
        <v>90</v>
      </c>
      <c r="S18" s="1042"/>
      <c r="T18" s="401">
        <f t="shared" si="5"/>
        <v>36</v>
      </c>
      <c r="U18" s="402">
        <v>18</v>
      </c>
      <c r="V18" s="402">
        <v>18</v>
      </c>
      <c r="W18" s="402"/>
      <c r="X18" s="403">
        <f t="shared" si="6"/>
        <v>54</v>
      </c>
      <c r="Y18" s="404"/>
      <c r="Z18" s="402">
        <v>2</v>
      </c>
      <c r="AA18" s="402"/>
      <c r="AB18" s="402"/>
      <c r="AC18" s="402"/>
      <c r="AD18" s="402"/>
      <c r="AE18" s="515">
        <f t="shared" si="7"/>
        <v>2</v>
      </c>
      <c r="AF18" s="387"/>
      <c r="AG18" s="387"/>
      <c r="AH18" s="387"/>
      <c r="AI18" s="387"/>
      <c r="AJ18" s="387"/>
      <c r="AK18" s="387"/>
      <c r="AL18" s="387"/>
      <c r="AM18" s="387"/>
      <c r="AN18" s="387"/>
      <c r="AO18" s="387"/>
      <c r="AP18" s="387"/>
      <c r="AQ18" s="387"/>
      <c r="AR18" s="387"/>
      <c r="AT18" s="397"/>
      <c r="AU18" s="397"/>
      <c r="AV18" s="397"/>
    </row>
    <row r="19" spans="2:48" s="122" customFormat="1" ht="15.75">
      <c r="B19" s="398"/>
      <c r="C19" s="421">
        <v>5</v>
      </c>
      <c r="D19" s="1024" t="s">
        <v>150</v>
      </c>
      <c r="E19" s="1028"/>
      <c r="F19" s="1028"/>
      <c r="G19" s="1028"/>
      <c r="H19" s="1028"/>
      <c r="I19" s="1028"/>
      <c r="J19" s="1028"/>
      <c r="K19" s="1028"/>
      <c r="L19" s="1028"/>
      <c r="M19" s="1028"/>
      <c r="N19" s="1028"/>
      <c r="O19" s="1028"/>
      <c r="P19" s="399">
        <v>2</v>
      </c>
      <c r="Q19" s="400">
        <v>3.5</v>
      </c>
      <c r="R19" s="1026">
        <f t="shared" si="4"/>
        <v>105</v>
      </c>
      <c r="S19" s="1027"/>
      <c r="T19" s="401">
        <f t="shared" si="5"/>
        <v>54</v>
      </c>
      <c r="U19" s="402">
        <v>27</v>
      </c>
      <c r="V19" s="402"/>
      <c r="W19" s="402">
        <v>27</v>
      </c>
      <c r="X19" s="403">
        <f t="shared" si="6"/>
        <v>51</v>
      </c>
      <c r="Y19" s="404">
        <v>2</v>
      </c>
      <c r="Z19" s="402"/>
      <c r="AA19" s="402"/>
      <c r="AB19" s="402"/>
      <c r="AC19" s="402"/>
      <c r="AD19" s="402"/>
      <c r="AE19" s="515">
        <f t="shared" si="7"/>
        <v>3</v>
      </c>
      <c r="AF19" s="387"/>
      <c r="AG19" s="387"/>
      <c r="AH19" s="387"/>
      <c r="AI19" s="387"/>
      <c r="AJ19" s="387"/>
      <c r="AK19" s="387"/>
      <c r="AL19" s="387"/>
      <c r="AM19" s="387"/>
      <c r="AN19" s="387"/>
      <c r="AO19" s="387"/>
      <c r="AP19" s="387"/>
      <c r="AQ19" s="387"/>
      <c r="AR19" s="387"/>
      <c r="AT19" s="397"/>
      <c r="AU19" s="397"/>
      <c r="AV19" s="397"/>
    </row>
    <row r="20" spans="2:48" s="122" customFormat="1" ht="15.75">
      <c r="B20" s="398"/>
      <c r="C20" s="421">
        <v>6</v>
      </c>
      <c r="D20" s="1024" t="s">
        <v>211</v>
      </c>
      <c r="E20" s="1028"/>
      <c r="F20" s="1028"/>
      <c r="G20" s="1028"/>
      <c r="H20" s="1028"/>
      <c r="I20" s="1028"/>
      <c r="J20" s="1028"/>
      <c r="K20" s="1028"/>
      <c r="L20" s="1028"/>
      <c r="M20" s="1028"/>
      <c r="N20" s="1028"/>
      <c r="O20" s="1028"/>
      <c r="P20" s="399">
        <v>2</v>
      </c>
      <c r="Q20" s="400">
        <v>9.5</v>
      </c>
      <c r="R20" s="1026">
        <f t="shared" si="4"/>
        <v>285</v>
      </c>
      <c r="S20" s="1027"/>
      <c r="T20" s="401">
        <f t="shared" si="5"/>
        <v>144</v>
      </c>
      <c r="U20" s="402">
        <v>36</v>
      </c>
      <c r="V20" s="402">
        <v>36</v>
      </c>
      <c r="W20" s="402">
        <v>72</v>
      </c>
      <c r="X20" s="403">
        <f t="shared" si="6"/>
        <v>141</v>
      </c>
      <c r="Y20" s="404">
        <v>2</v>
      </c>
      <c r="Z20" s="402"/>
      <c r="AA20" s="402"/>
      <c r="AB20" s="402"/>
      <c r="AC20" s="402"/>
      <c r="AD20" s="402"/>
      <c r="AE20" s="515">
        <f t="shared" si="7"/>
        <v>8</v>
      </c>
      <c r="AF20" s="387"/>
      <c r="AG20" s="387"/>
      <c r="AH20" s="387"/>
      <c r="AI20" s="387"/>
      <c r="AJ20" s="387"/>
      <c r="AK20" s="387"/>
      <c r="AL20" s="387"/>
      <c r="AM20" s="387"/>
      <c r="AN20" s="387"/>
      <c r="AO20" s="387"/>
      <c r="AP20" s="387"/>
      <c r="AQ20" s="387"/>
      <c r="AR20" s="387"/>
      <c r="AT20" s="397"/>
      <c r="AU20" s="397"/>
      <c r="AV20" s="397"/>
    </row>
    <row r="21" spans="2:48" s="122" customFormat="1" ht="15.75">
      <c r="B21" s="398"/>
      <c r="C21" s="421">
        <f>SUM(C20+1)</f>
        <v>7</v>
      </c>
      <c r="D21" s="1024" t="s">
        <v>437</v>
      </c>
      <c r="E21" s="1028"/>
      <c r="F21" s="1028"/>
      <c r="G21" s="1028"/>
      <c r="H21" s="1028"/>
      <c r="I21" s="1028"/>
      <c r="J21" s="1028"/>
      <c r="K21" s="1028"/>
      <c r="L21" s="1028"/>
      <c r="M21" s="1028"/>
      <c r="N21" s="1028"/>
      <c r="O21" s="1028"/>
      <c r="P21" s="399">
        <v>2</v>
      </c>
      <c r="Q21" s="400">
        <v>3.5</v>
      </c>
      <c r="R21" s="1026">
        <f t="shared" si="4"/>
        <v>105</v>
      </c>
      <c r="S21" s="1027"/>
      <c r="T21" s="408">
        <f t="shared" si="5"/>
        <v>54</v>
      </c>
      <c r="U21" s="402">
        <v>36</v>
      </c>
      <c r="V21" s="402"/>
      <c r="W21" s="402">
        <v>18</v>
      </c>
      <c r="X21" s="409">
        <f t="shared" si="6"/>
        <v>51</v>
      </c>
      <c r="Y21" s="404">
        <v>2</v>
      </c>
      <c r="Z21" s="402"/>
      <c r="AA21" s="402"/>
      <c r="AB21" s="402"/>
      <c r="AC21" s="402"/>
      <c r="AD21" s="402"/>
      <c r="AE21" s="515">
        <f t="shared" si="7"/>
        <v>3</v>
      </c>
      <c r="AF21" s="387"/>
      <c r="AG21" s="387"/>
      <c r="AH21" s="387"/>
      <c r="AI21" s="387"/>
      <c r="AJ21" s="387"/>
      <c r="AK21" s="387"/>
      <c r="AL21" s="387"/>
      <c r="AM21" s="387"/>
      <c r="AN21" s="387"/>
      <c r="AO21" s="387"/>
      <c r="AP21" s="387"/>
      <c r="AQ21" s="387"/>
      <c r="AR21" s="387"/>
      <c r="AT21" s="397"/>
      <c r="AU21" s="397"/>
      <c r="AV21" s="397"/>
    </row>
    <row r="22" spans="2:48" s="122" customFormat="1" ht="15.75">
      <c r="B22" s="398"/>
      <c r="C22" s="421"/>
      <c r="D22" s="1024" t="s">
        <v>403</v>
      </c>
      <c r="E22" s="1025"/>
      <c r="F22" s="1025"/>
      <c r="G22" s="1025"/>
      <c r="H22" s="1025"/>
      <c r="I22" s="1025"/>
      <c r="J22" s="1025"/>
      <c r="K22" s="1025"/>
      <c r="L22" s="1025"/>
      <c r="M22" s="1025"/>
      <c r="N22" s="1025"/>
      <c r="O22" s="1025"/>
      <c r="P22" s="399"/>
      <c r="Q22" s="400">
        <v>1</v>
      </c>
      <c r="R22" s="1026">
        <f t="shared" si="4"/>
        <v>30</v>
      </c>
      <c r="S22" s="1027"/>
      <c r="T22" s="401"/>
      <c r="U22" s="402"/>
      <c r="V22" s="402">
        <v>36</v>
      </c>
      <c r="W22" s="402"/>
      <c r="X22" s="409"/>
      <c r="Y22" s="404"/>
      <c r="Z22" s="402"/>
      <c r="AA22" s="402"/>
      <c r="AB22" s="402"/>
      <c r="AC22" s="402"/>
      <c r="AD22" s="402"/>
      <c r="AE22" s="515">
        <v>2</v>
      </c>
      <c r="AF22" s="387"/>
      <c r="AG22" s="387"/>
      <c r="AH22" s="387"/>
      <c r="AI22" s="387"/>
      <c r="AJ22" s="387"/>
      <c r="AK22" s="387"/>
      <c r="AL22" s="387"/>
      <c r="AM22" s="387"/>
      <c r="AN22" s="387"/>
      <c r="AO22" s="387"/>
      <c r="AP22" s="387"/>
      <c r="AQ22" s="387"/>
      <c r="AR22" s="387"/>
      <c r="AT22" s="397"/>
      <c r="AU22" s="397"/>
      <c r="AV22" s="397"/>
    </row>
    <row r="23" spans="2:34" s="122" customFormat="1" ht="16.5" thickBot="1">
      <c r="B23" s="398"/>
      <c r="C23" s="421">
        <v>9</v>
      </c>
      <c r="D23" s="1051" t="s">
        <v>152</v>
      </c>
      <c r="E23" s="1052"/>
      <c r="F23" s="1052"/>
      <c r="G23" s="1052"/>
      <c r="H23" s="1052"/>
      <c r="I23" s="1052"/>
      <c r="J23" s="1052"/>
      <c r="K23" s="1052"/>
      <c r="L23" s="1052"/>
      <c r="M23" s="1052"/>
      <c r="N23" s="1052"/>
      <c r="O23" s="1052"/>
      <c r="P23" s="457">
        <v>2</v>
      </c>
      <c r="Q23" s="459">
        <v>2</v>
      </c>
      <c r="R23" s="1053">
        <f t="shared" si="4"/>
        <v>60</v>
      </c>
      <c r="S23" s="1054"/>
      <c r="T23" s="460">
        <f t="shared" si="5"/>
        <v>36</v>
      </c>
      <c r="U23" s="461">
        <v>18</v>
      </c>
      <c r="V23" s="461"/>
      <c r="W23" s="461">
        <v>18</v>
      </c>
      <c r="X23" s="462">
        <f t="shared" si="6"/>
        <v>24</v>
      </c>
      <c r="Y23" s="463"/>
      <c r="Z23" s="461">
        <v>2</v>
      </c>
      <c r="AA23" s="461"/>
      <c r="AB23" s="461"/>
      <c r="AC23" s="461"/>
      <c r="AD23" s="517"/>
      <c r="AE23" s="515">
        <f t="shared" si="7"/>
        <v>2</v>
      </c>
      <c r="AF23" s="397"/>
      <c r="AG23" s="397"/>
      <c r="AH23" s="397"/>
    </row>
    <row r="24" spans="3:34" s="410" customFormat="1" ht="17.25" thickBot="1" thickTop="1">
      <c r="C24" s="422"/>
      <c r="D24" s="1058" t="s">
        <v>404</v>
      </c>
      <c r="E24" s="1059"/>
      <c r="F24" s="1059"/>
      <c r="G24" s="1059"/>
      <c r="H24" s="1059"/>
      <c r="I24" s="1059"/>
      <c r="J24" s="1059"/>
      <c r="K24" s="1059"/>
      <c r="L24" s="1059"/>
      <c r="M24" s="1059"/>
      <c r="N24" s="1059"/>
      <c r="O24" s="1059"/>
      <c r="P24" s="1059"/>
      <c r="Q24" s="423">
        <f>SUM(Q15:Q23)</f>
        <v>31</v>
      </c>
      <c r="R24" s="1060">
        <f>SUM(R15:R23)</f>
        <v>930</v>
      </c>
      <c r="S24" s="1061"/>
      <c r="T24" s="423">
        <f>SUM(T15:T23)</f>
        <v>486</v>
      </c>
      <c r="U24" s="423">
        <f>SUM(U15:U23)</f>
        <v>207</v>
      </c>
      <c r="V24" s="423">
        <f>SUM(V15:V23)</f>
        <v>180</v>
      </c>
      <c r="W24" s="423">
        <f>SUM(W15:W23)</f>
        <v>135</v>
      </c>
      <c r="X24" s="423">
        <f>SUM(X15:X23)</f>
        <v>414</v>
      </c>
      <c r="Y24" s="423">
        <v>3</v>
      </c>
      <c r="Z24" s="424">
        <v>6</v>
      </c>
      <c r="AA24" s="424"/>
      <c r="AB24" s="424"/>
      <c r="AC24" s="424"/>
      <c r="AD24" s="518"/>
      <c r="AE24" s="519">
        <f>SUM(AE15:AE23)</f>
        <v>29</v>
      </c>
      <c r="AF24" s="414"/>
      <c r="AG24" s="414"/>
      <c r="AH24" s="414"/>
    </row>
    <row r="25" ht="13.5" thickTop="1"/>
    <row r="26" spans="3:7" s="387" customFormat="1" ht="16.5" customHeight="1" thickBot="1">
      <c r="C26" s="425" t="s">
        <v>214</v>
      </c>
      <c r="D26" s="159"/>
      <c r="E26" s="159"/>
      <c r="F26" s="159"/>
      <c r="G26" s="426"/>
    </row>
    <row r="27" spans="2:48" s="122" customFormat="1" ht="89.25" customHeight="1" thickBot="1" thickTop="1">
      <c r="B27" s="389" t="s">
        <v>393</v>
      </c>
      <c r="C27" s="416" t="s">
        <v>187</v>
      </c>
      <c r="D27" s="1046" t="s">
        <v>188</v>
      </c>
      <c r="E27" s="1047"/>
      <c r="F27" s="1047"/>
      <c r="G27" s="1047"/>
      <c r="H27" s="1047"/>
      <c r="I27" s="1047"/>
      <c r="J27" s="1047"/>
      <c r="K27" s="1047"/>
      <c r="L27" s="1047"/>
      <c r="M27" s="1047"/>
      <c r="N27" s="1047"/>
      <c r="O27" s="1047"/>
      <c r="P27" s="391" t="s">
        <v>189</v>
      </c>
      <c r="Q27" s="392" t="s">
        <v>190</v>
      </c>
      <c r="R27" s="1048" t="s">
        <v>191</v>
      </c>
      <c r="S27" s="1049"/>
      <c r="T27" s="392" t="s">
        <v>192</v>
      </c>
      <c r="U27" s="393" t="s">
        <v>193</v>
      </c>
      <c r="V27" s="393" t="s">
        <v>194</v>
      </c>
      <c r="W27" s="394" t="s">
        <v>96</v>
      </c>
      <c r="X27" s="395" t="s">
        <v>195</v>
      </c>
      <c r="Y27" s="396" t="s">
        <v>86</v>
      </c>
      <c r="Z27" s="393" t="s">
        <v>87</v>
      </c>
      <c r="AA27" s="394" t="s">
        <v>394</v>
      </c>
      <c r="AB27" s="394" t="s">
        <v>197</v>
      </c>
      <c r="AC27" s="394" t="s">
        <v>405</v>
      </c>
      <c r="AD27" s="394" t="s">
        <v>396</v>
      </c>
      <c r="AE27" s="513" t="s">
        <v>198</v>
      </c>
      <c r="AF27" s="387"/>
      <c r="AG27" s="387"/>
      <c r="AH27" s="387"/>
      <c r="AI27" s="387"/>
      <c r="AJ27" s="387"/>
      <c r="AK27" s="387"/>
      <c r="AL27" s="387"/>
      <c r="AM27" s="387"/>
      <c r="AN27" s="387"/>
      <c r="AO27" s="387"/>
      <c r="AP27" s="387"/>
      <c r="AQ27" s="387"/>
      <c r="AR27" s="387"/>
      <c r="AT27" s="397"/>
      <c r="AU27" s="397"/>
      <c r="AV27" s="397"/>
    </row>
    <row r="28" spans="2:46" s="122" customFormat="1" ht="16.5" thickTop="1">
      <c r="B28" s="398"/>
      <c r="C28" s="427">
        <v>1</v>
      </c>
      <c r="D28" s="1050" t="s">
        <v>408</v>
      </c>
      <c r="E28" s="1055"/>
      <c r="F28" s="1055"/>
      <c r="G28" s="1055"/>
      <c r="H28" s="1055"/>
      <c r="I28" s="1055"/>
      <c r="J28" s="1055"/>
      <c r="K28" s="1055"/>
      <c r="L28" s="1055"/>
      <c r="M28" s="1055"/>
      <c r="N28" s="1055"/>
      <c r="O28" s="1055"/>
      <c r="P28" s="428">
        <v>3</v>
      </c>
      <c r="Q28" s="429">
        <v>1.5</v>
      </c>
      <c r="R28" s="1056">
        <f aca="true" t="shared" si="8" ref="R28:R36">Q28*30</f>
        <v>45</v>
      </c>
      <c r="S28" s="1057"/>
      <c r="T28" s="430">
        <f aca="true" t="shared" si="9" ref="T28:T36">U28+V28+W28</f>
        <v>36</v>
      </c>
      <c r="U28" s="431"/>
      <c r="V28" s="431">
        <v>36</v>
      </c>
      <c r="W28" s="431"/>
      <c r="X28" s="431">
        <f aca="true" t="shared" si="10" ref="X28:X36">R28-T28</f>
        <v>9</v>
      </c>
      <c r="Y28" s="430"/>
      <c r="Z28" s="432"/>
      <c r="AA28" s="433"/>
      <c r="AB28" s="434"/>
      <c r="AC28" s="435"/>
      <c r="AD28" s="520"/>
      <c r="AE28" s="514">
        <f aca="true" t="shared" si="11" ref="AE28:AE36">(U28+V28+W28)/18</f>
        <v>2</v>
      </c>
      <c r="AF28" s="387"/>
      <c r="AG28" s="387"/>
      <c r="AH28" s="387"/>
      <c r="AI28" s="387"/>
      <c r="AJ28" s="387"/>
      <c r="AK28" s="387"/>
      <c r="AL28" s="387"/>
      <c r="AM28" s="387"/>
      <c r="AN28" s="387"/>
      <c r="AO28" s="387"/>
      <c r="AP28" s="387"/>
      <c r="AR28" s="397"/>
      <c r="AS28" s="397"/>
      <c r="AT28" s="397"/>
    </row>
    <row r="29" spans="2:46" s="122" customFormat="1" ht="15.75">
      <c r="B29" s="398"/>
      <c r="C29" s="421">
        <v>2</v>
      </c>
      <c r="D29" s="1024" t="s">
        <v>216</v>
      </c>
      <c r="E29" s="1025"/>
      <c r="F29" s="1025"/>
      <c r="G29" s="1025"/>
      <c r="H29" s="1025"/>
      <c r="I29" s="1025"/>
      <c r="J29" s="1025"/>
      <c r="K29" s="1025"/>
      <c r="L29" s="1025"/>
      <c r="M29" s="1025"/>
      <c r="N29" s="1025"/>
      <c r="O29" s="1025"/>
      <c r="P29" s="399">
        <v>3</v>
      </c>
      <c r="Q29" s="455">
        <v>4</v>
      </c>
      <c r="R29" s="1041">
        <f t="shared" si="8"/>
        <v>120</v>
      </c>
      <c r="S29" s="1042"/>
      <c r="T29" s="401">
        <f t="shared" si="9"/>
        <v>72</v>
      </c>
      <c r="U29" s="402">
        <v>36</v>
      </c>
      <c r="V29" s="402">
        <v>36</v>
      </c>
      <c r="W29" s="402"/>
      <c r="X29" s="403">
        <f t="shared" si="10"/>
        <v>48</v>
      </c>
      <c r="Y29" s="404">
        <v>3</v>
      </c>
      <c r="Z29" s="402"/>
      <c r="AA29" s="436"/>
      <c r="AB29" s="437"/>
      <c r="AC29" s="438"/>
      <c r="AD29" s="521"/>
      <c r="AE29" s="515">
        <f t="shared" si="11"/>
        <v>4</v>
      </c>
      <c r="AF29" s="387"/>
      <c r="AG29" s="387"/>
      <c r="AH29" s="387">
        <v>-0.5</v>
      </c>
      <c r="AI29" s="387"/>
      <c r="AJ29" s="387"/>
      <c r="AK29" s="387"/>
      <c r="AL29" s="387"/>
      <c r="AM29" s="387"/>
      <c r="AN29" s="387"/>
      <c r="AO29" s="387"/>
      <c r="AP29" s="387"/>
      <c r="AR29" s="397"/>
      <c r="AS29" s="397"/>
      <c r="AT29" s="397"/>
    </row>
    <row r="30" spans="2:46" s="122" customFormat="1" ht="15.75">
      <c r="B30" s="398"/>
      <c r="C30" s="421">
        <v>3</v>
      </c>
      <c r="D30" s="1024" t="s">
        <v>144</v>
      </c>
      <c r="E30" s="1028"/>
      <c r="F30" s="1028"/>
      <c r="G30" s="1028"/>
      <c r="H30" s="1028"/>
      <c r="I30" s="1028"/>
      <c r="J30" s="1028"/>
      <c r="K30" s="1028"/>
      <c r="L30" s="1028"/>
      <c r="M30" s="1028"/>
      <c r="N30" s="1028"/>
      <c r="O30" s="1028"/>
      <c r="P30" s="399">
        <v>3</v>
      </c>
      <c r="Q30" s="400">
        <v>9</v>
      </c>
      <c r="R30" s="1026">
        <f t="shared" si="8"/>
        <v>270</v>
      </c>
      <c r="S30" s="1027"/>
      <c r="T30" s="401">
        <f t="shared" si="9"/>
        <v>144</v>
      </c>
      <c r="U30" s="402">
        <v>36</v>
      </c>
      <c r="V30" s="402">
        <v>36</v>
      </c>
      <c r="W30" s="402">
        <v>72</v>
      </c>
      <c r="X30" s="403">
        <f t="shared" si="10"/>
        <v>126</v>
      </c>
      <c r="Y30" s="404">
        <v>3</v>
      </c>
      <c r="Z30" s="402"/>
      <c r="AA30" s="436"/>
      <c r="AB30" s="437"/>
      <c r="AC30" s="438"/>
      <c r="AD30" s="521"/>
      <c r="AE30" s="515">
        <f t="shared" si="11"/>
        <v>8</v>
      </c>
      <c r="AF30" s="387"/>
      <c r="AG30" s="387"/>
      <c r="AH30" s="387"/>
      <c r="AI30" s="387"/>
      <c r="AJ30" s="387"/>
      <c r="AK30" s="387"/>
      <c r="AL30" s="387"/>
      <c r="AM30" s="387"/>
      <c r="AN30" s="387"/>
      <c r="AO30" s="387"/>
      <c r="AP30" s="387"/>
      <c r="AR30" s="397"/>
      <c r="AS30" s="397"/>
      <c r="AT30" s="397"/>
    </row>
    <row r="31" spans="2:46" s="122" customFormat="1" ht="15">
      <c r="B31" s="398"/>
      <c r="C31" s="439">
        <f>SUM(C30+1)</f>
        <v>4</v>
      </c>
      <c r="D31" s="1029" t="s">
        <v>409</v>
      </c>
      <c r="E31" s="1030"/>
      <c r="F31" s="1030"/>
      <c r="G31" s="1030"/>
      <c r="H31" s="1030"/>
      <c r="I31" s="1030"/>
      <c r="J31" s="1030"/>
      <c r="K31" s="1030"/>
      <c r="L31" s="1030"/>
      <c r="M31" s="1030"/>
      <c r="N31" s="1030"/>
      <c r="O31" s="1030"/>
      <c r="P31" s="399">
        <v>3</v>
      </c>
      <c r="Q31" s="440">
        <v>3</v>
      </c>
      <c r="R31" s="1031">
        <f t="shared" si="8"/>
        <v>90</v>
      </c>
      <c r="S31" s="1032"/>
      <c r="T31" s="441">
        <f t="shared" si="9"/>
        <v>54</v>
      </c>
      <c r="U31" s="442">
        <v>36</v>
      </c>
      <c r="V31" s="442">
        <v>18</v>
      </c>
      <c r="W31" s="442"/>
      <c r="X31" s="442">
        <f t="shared" si="10"/>
        <v>36</v>
      </c>
      <c r="Y31" s="441">
        <v>3</v>
      </c>
      <c r="Z31" s="442"/>
      <c r="AA31" s="443"/>
      <c r="AB31" s="444"/>
      <c r="AC31" s="445"/>
      <c r="AD31" s="522"/>
      <c r="AE31" s="515">
        <f t="shared" si="11"/>
        <v>3</v>
      </c>
      <c r="AF31" s="387"/>
      <c r="AG31" s="387"/>
      <c r="AH31" s="387"/>
      <c r="AI31" s="387"/>
      <c r="AJ31" s="387"/>
      <c r="AK31" s="387"/>
      <c r="AL31" s="387"/>
      <c r="AM31" s="387"/>
      <c r="AN31" s="387"/>
      <c r="AO31" s="387"/>
      <c r="AP31" s="387"/>
      <c r="AR31" s="397"/>
      <c r="AS31" s="397"/>
      <c r="AT31" s="397"/>
    </row>
    <row r="32" spans="2:46" s="122" customFormat="1" ht="15">
      <c r="B32" s="398"/>
      <c r="C32" s="439">
        <v>4</v>
      </c>
      <c r="D32" s="1029" t="s">
        <v>410</v>
      </c>
      <c r="E32" s="1030"/>
      <c r="F32" s="1030"/>
      <c r="G32" s="1030"/>
      <c r="H32" s="1030"/>
      <c r="I32" s="1030"/>
      <c r="J32" s="1030"/>
      <c r="K32" s="1030"/>
      <c r="L32" s="1030"/>
      <c r="M32" s="1030"/>
      <c r="N32" s="1030"/>
      <c r="O32" s="1030"/>
      <c r="P32" s="399">
        <v>3</v>
      </c>
      <c r="Q32" s="446">
        <v>1</v>
      </c>
      <c r="R32" s="1031">
        <f t="shared" si="8"/>
        <v>30</v>
      </c>
      <c r="S32" s="1032"/>
      <c r="T32" s="441">
        <f t="shared" si="9"/>
        <v>0</v>
      </c>
      <c r="U32" s="442"/>
      <c r="V32" s="442"/>
      <c r="W32" s="442"/>
      <c r="X32" s="442">
        <f t="shared" si="10"/>
        <v>30</v>
      </c>
      <c r="Y32" s="441"/>
      <c r="Z32" s="442"/>
      <c r="AA32" s="443"/>
      <c r="AB32" s="444">
        <v>3</v>
      </c>
      <c r="AC32" s="445"/>
      <c r="AD32" s="522"/>
      <c r="AE32" s="515">
        <f t="shared" si="11"/>
        <v>0</v>
      </c>
      <c r="AF32" s="387"/>
      <c r="AG32" s="387"/>
      <c r="AH32" s="387"/>
      <c r="AI32" s="387"/>
      <c r="AJ32" s="387"/>
      <c r="AK32" s="387"/>
      <c r="AL32" s="387"/>
      <c r="AM32" s="387"/>
      <c r="AN32" s="387"/>
      <c r="AO32" s="387"/>
      <c r="AP32" s="387"/>
      <c r="AR32" s="397"/>
      <c r="AS32" s="397"/>
      <c r="AT32" s="397"/>
    </row>
    <row r="33" spans="2:46" s="122" customFormat="1" ht="15.75">
      <c r="B33" s="398"/>
      <c r="C33" s="447">
        <v>5</v>
      </c>
      <c r="D33" s="1024" t="s">
        <v>156</v>
      </c>
      <c r="E33" s="1028"/>
      <c r="F33" s="1028"/>
      <c r="G33" s="1028"/>
      <c r="H33" s="1028"/>
      <c r="I33" s="1028"/>
      <c r="J33" s="1028"/>
      <c r="K33" s="1028"/>
      <c r="L33" s="1028"/>
      <c r="M33" s="1028"/>
      <c r="N33" s="1028"/>
      <c r="O33" s="1028"/>
      <c r="P33" s="399">
        <v>3</v>
      </c>
      <c r="Q33" s="448">
        <v>2</v>
      </c>
      <c r="R33" s="1026">
        <f t="shared" si="8"/>
        <v>60</v>
      </c>
      <c r="S33" s="1027"/>
      <c r="T33" s="404">
        <f t="shared" si="9"/>
        <v>36</v>
      </c>
      <c r="U33" s="402">
        <v>18</v>
      </c>
      <c r="V33" s="402">
        <v>18</v>
      </c>
      <c r="W33" s="402"/>
      <c r="X33" s="402">
        <f t="shared" si="10"/>
        <v>24</v>
      </c>
      <c r="Y33" s="404"/>
      <c r="Z33" s="402">
        <v>3</v>
      </c>
      <c r="AA33" s="436"/>
      <c r="AB33" s="437"/>
      <c r="AC33" s="438"/>
      <c r="AD33" s="521"/>
      <c r="AE33" s="515">
        <f t="shared" si="11"/>
        <v>2</v>
      </c>
      <c r="AF33" s="387"/>
      <c r="AG33" s="387"/>
      <c r="AH33" s="387"/>
      <c r="AI33" s="387"/>
      <c r="AJ33" s="387"/>
      <c r="AK33" s="387"/>
      <c r="AL33" s="387"/>
      <c r="AM33" s="387"/>
      <c r="AN33" s="387"/>
      <c r="AO33" s="387"/>
      <c r="AP33" s="387"/>
      <c r="AR33" s="397"/>
      <c r="AS33" s="397"/>
      <c r="AT33" s="397"/>
    </row>
    <row r="34" spans="2:46" s="122" customFormat="1" ht="15.75">
      <c r="B34" s="398"/>
      <c r="C34" s="421">
        <v>6</v>
      </c>
      <c r="D34" s="1024" t="s">
        <v>217</v>
      </c>
      <c r="E34" s="1028"/>
      <c r="F34" s="1028"/>
      <c r="G34" s="1028"/>
      <c r="H34" s="1028"/>
      <c r="I34" s="1028"/>
      <c r="J34" s="1028"/>
      <c r="K34" s="1028"/>
      <c r="L34" s="1028"/>
      <c r="M34" s="1028"/>
      <c r="N34" s="1028"/>
      <c r="O34" s="1028"/>
      <c r="P34" s="399">
        <v>3</v>
      </c>
      <c r="Q34" s="400">
        <v>4</v>
      </c>
      <c r="R34" s="1026">
        <f t="shared" si="8"/>
        <v>120</v>
      </c>
      <c r="S34" s="1027"/>
      <c r="T34" s="401">
        <f t="shared" si="9"/>
        <v>72</v>
      </c>
      <c r="U34" s="402">
        <v>36</v>
      </c>
      <c r="V34" s="402">
        <v>36</v>
      </c>
      <c r="W34" s="402"/>
      <c r="X34" s="403">
        <f t="shared" si="10"/>
        <v>48</v>
      </c>
      <c r="Y34" s="404"/>
      <c r="Z34" s="402">
        <v>3</v>
      </c>
      <c r="AA34" s="436"/>
      <c r="AB34" s="437"/>
      <c r="AC34" s="438"/>
      <c r="AD34" s="521"/>
      <c r="AE34" s="515">
        <f t="shared" si="11"/>
        <v>4</v>
      </c>
      <c r="AF34" s="387"/>
      <c r="AG34" s="387"/>
      <c r="AH34" s="387"/>
      <c r="AI34" s="387"/>
      <c r="AJ34" s="387"/>
      <c r="AK34" s="387"/>
      <c r="AL34" s="387"/>
      <c r="AM34" s="387"/>
      <c r="AN34" s="387"/>
      <c r="AO34" s="387"/>
      <c r="AP34" s="387"/>
      <c r="AR34" s="397"/>
      <c r="AS34" s="397"/>
      <c r="AT34" s="397"/>
    </row>
    <row r="35" spans="2:32" s="122" customFormat="1" ht="15">
      <c r="B35" s="398"/>
      <c r="C35" s="447">
        <v>7</v>
      </c>
      <c r="D35" s="1024" t="s">
        <v>411</v>
      </c>
      <c r="E35" s="1025"/>
      <c r="F35" s="1025"/>
      <c r="G35" s="1025"/>
      <c r="H35" s="1025"/>
      <c r="I35" s="1025"/>
      <c r="J35" s="1025"/>
      <c r="K35" s="1025"/>
      <c r="L35" s="1025"/>
      <c r="M35" s="1025"/>
      <c r="N35" s="1025"/>
      <c r="O35" s="1025"/>
      <c r="P35" s="449">
        <v>3</v>
      </c>
      <c r="Q35" s="450">
        <v>3.5</v>
      </c>
      <c r="R35" s="1064">
        <f t="shared" si="8"/>
        <v>105</v>
      </c>
      <c r="S35" s="1065"/>
      <c r="T35" s="451">
        <f t="shared" si="9"/>
        <v>72</v>
      </c>
      <c r="U35" s="442">
        <v>36</v>
      </c>
      <c r="V35" s="442">
        <v>36</v>
      </c>
      <c r="W35" s="442"/>
      <c r="X35" s="452">
        <f t="shared" si="10"/>
        <v>33</v>
      </c>
      <c r="Y35" s="441"/>
      <c r="Z35" s="442">
        <v>3</v>
      </c>
      <c r="AA35" s="453"/>
      <c r="AB35" s="525"/>
      <c r="AC35" s="438"/>
      <c r="AD35" s="524"/>
      <c r="AE35" s="515">
        <f t="shared" si="11"/>
        <v>4</v>
      </c>
      <c r="AF35" s="397"/>
    </row>
    <row r="36" spans="2:32" s="122" customFormat="1" ht="15.75" thickBot="1">
      <c r="B36" s="398"/>
      <c r="C36" s="447">
        <v>8</v>
      </c>
      <c r="D36" s="1024" t="s">
        <v>403</v>
      </c>
      <c r="E36" s="1025"/>
      <c r="F36" s="1025"/>
      <c r="G36" s="1025"/>
      <c r="H36" s="1025"/>
      <c r="I36" s="1025"/>
      <c r="J36" s="1025"/>
      <c r="K36" s="1025"/>
      <c r="L36" s="1025"/>
      <c r="M36" s="1025"/>
      <c r="N36" s="1025"/>
      <c r="O36" s="1025"/>
      <c r="P36" s="449">
        <v>3</v>
      </c>
      <c r="Q36" s="450">
        <v>1.5</v>
      </c>
      <c r="R36" s="1064">
        <f t="shared" si="8"/>
        <v>45</v>
      </c>
      <c r="S36" s="1065"/>
      <c r="T36" s="451">
        <f t="shared" si="9"/>
        <v>36</v>
      </c>
      <c r="U36" s="442"/>
      <c r="V36" s="442">
        <v>36</v>
      </c>
      <c r="W36" s="442"/>
      <c r="X36" s="452">
        <f t="shared" si="10"/>
        <v>9</v>
      </c>
      <c r="Y36" s="441"/>
      <c r="Z36" s="526"/>
      <c r="AA36" s="527"/>
      <c r="AB36" s="527"/>
      <c r="AC36" s="527"/>
      <c r="AD36"/>
      <c r="AE36" s="523">
        <f t="shared" si="11"/>
        <v>2</v>
      </c>
      <c r="AF36" s="397"/>
    </row>
    <row r="37" spans="3:32" s="410" customFormat="1" ht="24" customHeight="1" thickBot="1" thickTop="1">
      <c r="C37" s="411"/>
      <c r="D37" s="1033" t="s">
        <v>404</v>
      </c>
      <c r="E37" s="1034"/>
      <c r="F37" s="1034"/>
      <c r="G37" s="1034"/>
      <c r="H37" s="1034"/>
      <c r="I37" s="1034"/>
      <c r="J37" s="1034"/>
      <c r="K37" s="1034"/>
      <c r="L37" s="1034"/>
      <c r="M37" s="1034"/>
      <c r="N37" s="1034"/>
      <c r="O37" s="1034"/>
      <c r="P37" s="1034"/>
      <c r="Q37" s="412">
        <f>SUM(Q28:Q36)</f>
        <v>29.5</v>
      </c>
      <c r="R37" s="1035">
        <f>SUM(R28:R36)</f>
        <v>885</v>
      </c>
      <c r="S37" s="1036"/>
      <c r="T37" s="412">
        <f>SUM(T28:T36)</f>
        <v>522</v>
      </c>
      <c r="U37" s="412">
        <f>SUM(U28:U36)</f>
        <v>198</v>
      </c>
      <c r="V37" s="412">
        <f>SUM(V28:V36)</f>
        <v>252</v>
      </c>
      <c r="W37" s="412">
        <f>SUM(W28:W36)</f>
        <v>72</v>
      </c>
      <c r="X37" s="412">
        <f>SUM(X28:X36)</f>
        <v>363</v>
      </c>
      <c r="Y37" s="412">
        <v>3</v>
      </c>
      <c r="Z37" s="413">
        <v>3</v>
      </c>
      <c r="AA37" s="413"/>
      <c r="AB37" s="413">
        <v>1</v>
      </c>
      <c r="AC37" s="413"/>
      <c r="AD37" s="413"/>
      <c r="AE37" s="528">
        <f>SUM(AE28:AE36)</f>
        <v>29</v>
      </c>
      <c r="AF37" s="414"/>
    </row>
    <row r="38" spans="3:7" s="387" customFormat="1" ht="22.5" customHeight="1" thickBot="1" thickTop="1">
      <c r="C38" s="425" t="s">
        <v>219</v>
      </c>
      <c r="D38"/>
      <c r="E38"/>
      <c r="F38"/>
      <c r="G38"/>
    </row>
    <row r="39" spans="2:48" s="122" customFormat="1" ht="89.25" customHeight="1" thickBot="1" thickTop="1">
      <c r="B39" s="389" t="s">
        <v>393</v>
      </c>
      <c r="C39" s="416" t="s">
        <v>187</v>
      </c>
      <c r="D39" s="1046" t="s">
        <v>188</v>
      </c>
      <c r="E39" s="1047"/>
      <c r="F39" s="1047"/>
      <c r="G39" s="1047"/>
      <c r="H39" s="1047"/>
      <c r="I39" s="1047"/>
      <c r="J39" s="1047"/>
      <c r="K39" s="1047"/>
      <c r="L39" s="1047"/>
      <c r="M39" s="1047"/>
      <c r="N39" s="1047"/>
      <c r="O39" s="1047"/>
      <c r="P39" s="391" t="s">
        <v>189</v>
      </c>
      <c r="Q39" s="392" t="s">
        <v>190</v>
      </c>
      <c r="R39" s="1048" t="s">
        <v>191</v>
      </c>
      <c r="S39" s="1049"/>
      <c r="T39" s="392" t="s">
        <v>192</v>
      </c>
      <c r="U39" s="393" t="s">
        <v>193</v>
      </c>
      <c r="V39" s="393" t="s">
        <v>194</v>
      </c>
      <c r="W39" s="394" t="s">
        <v>96</v>
      </c>
      <c r="X39" s="395" t="s">
        <v>195</v>
      </c>
      <c r="Y39" s="396" t="s">
        <v>86</v>
      </c>
      <c r="Z39" s="393" t="s">
        <v>87</v>
      </c>
      <c r="AA39" s="394" t="s">
        <v>394</v>
      </c>
      <c r="AB39" s="394" t="s">
        <v>197</v>
      </c>
      <c r="AC39" s="394" t="s">
        <v>405</v>
      </c>
      <c r="AD39" s="394" t="s">
        <v>396</v>
      </c>
      <c r="AE39" s="513" t="s">
        <v>198</v>
      </c>
      <c r="AF39" s="387"/>
      <c r="AG39" s="387"/>
      <c r="AH39" s="387"/>
      <c r="AI39" s="387"/>
      <c r="AJ39" s="387"/>
      <c r="AK39" s="387"/>
      <c r="AL39" s="387"/>
      <c r="AM39" s="387"/>
      <c r="AN39" s="387"/>
      <c r="AO39" s="387"/>
      <c r="AP39" s="387"/>
      <c r="AQ39" s="387"/>
      <c r="AR39" s="387"/>
      <c r="AT39" s="397"/>
      <c r="AU39" s="397"/>
      <c r="AV39" s="397"/>
    </row>
    <row r="40" spans="2:32" s="122" customFormat="1" ht="16.5" customHeight="1" thickTop="1">
      <c r="B40" s="398"/>
      <c r="C40" s="439">
        <v>1</v>
      </c>
      <c r="D40" s="1050" t="s">
        <v>408</v>
      </c>
      <c r="E40" s="1045"/>
      <c r="F40" s="1045"/>
      <c r="G40" s="1045"/>
      <c r="H40" s="1045"/>
      <c r="I40" s="1045"/>
      <c r="J40" s="1045"/>
      <c r="K40" s="1045"/>
      <c r="L40" s="1045"/>
      <c r="M40" s="1045"/>
      <c r="N40" s="1045"/>
      <c r="O40" s="1045"/>
      <c r="P40" s="406">
        <v>4</v>
      </c>
      <c r="Q40" s="407">
        <v>1.5</v>
      </c>
      <c r="R40" s="1041">
        <f aca="true" t="shared" si="12" ref="R40:R49">Q40*30</f>
        <v>45</v>
      </c>
      <c r="S40" s="1042"/>
      <c r="T40" s="401">
        <f>U40+V40+W40</f>
        <v>36</v>
      </c>
      <c r="U40" s="403"/>
      <c r="V40" s="403">
        <v>36</v>
      </c>
      <c r="W40" s="403"/>
      <c r="X40" s="403">
        <f aca="true" t="shared" si="13" ref="X40:X49">R40-T40</f>
        <v>9</v>
      </c>
      <c r="Y40" s="401"/>
      <c r="Z40" s="403">
        <v>4</v>
      </c>
      <c r="AA40"/>
      <c r="AB40"/>
      <c r="AC40"/>
      <c r="AD40"/>
      <c r="AE40" s="514">
        <f aca="true" t="shared" si="14" ref="AE40:AE49">(U40+V40+W40)/18</f>
        <v>2</v>
      </c>
      <c r="AF40" s="397"/>
    </row>
    <row r="41" spans="2:32" s="122" customFormat="1" ht="15.75">
      <c r="B41" s="398"/>
      <c r="C41" s="439">
        <f>SUM(C40+1)</f>
        <v>2</v>
      </c>
      <c r="D41" s="1024" t="s">
        <v>412</v>
      </c>
      <c r="E41" s="1028"/>
      <c r="F41" s="1028"/>
      <c r="G41" s="1028"/>
      <c r="H41" s="1028"/>
      <c r="I41" s="1028"/>
      <c r="J41" s="1028"/>
      <c r="K41" s="1028"/>
      <c r="L41" s="1028"/>
      <c r="M41" s="1028"/>
      <c r="N41" s="1028"/>
      <c r="O41" s="1028"/>
      <c r="P41" s="399">
        <v>4</v>
      </c>
      <c r="Q41" s="400">
        <v>2</v>
      </c>
      <c r="R41" s="1041">
        <f t="shared" si="12"/>
        <v>60</v>
      </c>
      <c r="S41" s="1042"/>
      <c r="T41" s="401">
        <f>U41+V41+W41</f>
        <v>36</v>
      </c>
      <c r="U41" s="402">
        <v>18</v>
      </c>
      <c r="V41" s="402">
        <v>18</v>
      </c>
      <c r="W41" s="402"/>
      <c r="X41" s="402">
        <f t="shared" si="13"/>
        <v>24</v>
      </c>
      <c r="Y41" s="404"/>
      <c r="Z41" s="403">
        <v>4</v>
      </c>
      <c r="AA41" s="436"/>
      <c r="AB41" s="437"/>
      <c r="AC41" s="438"/>
      <c r="AD41" s="521"/>
      <c r="AE41" s="515">
        <f t="shared" si="14"/>
        <v>2</v>
      </c>
      <c r="AF41" s="397"/>
    </row>
    <row r="42" spans="2:32" s="122" customFormat="1" ht="15.75">
      <c r="B42" s="398"/>
      <c r="C42" s="439">
        <v>3</v>
      </c>
      <c r="D42" s="1024" t="s">
        <v>413</v>
      </c>
      <c r="E42" s="1028"/>
      <c r="F42" s="1028"/>
      <c r="G42" s="1028"/>
      <c r="H42" s="1028"/>
      <c r="I42" s="1028"/>
      <c r="J42" s="1028"/>
      <c r="K42" s="1028"/>
      <c r="L42" s="1028"/>
      <c r="M42" s="1028"/>
      <c r="N42" s="1028"/>
      <c r="O42" s="1028"/>
      <c r="P42" s="399">
        <v>3</v>
      </c>
      <c r="Q42" s="400">
        <v>2</v>
      </c>
      <c r="R42" s="1041">
        <f t="shared" si="12"/>
        <v>60</v>
      </c>
      <c r="S42" s="1042"/>
      <c r="T42" s="401">
        <f>U42+V42+W42</f>
        <v>36</v>
      </c>
      <c r="U42" s="402">
        <v>18</v>
      </c>
      <c r="V42" s="402">
        <v>18</v>
      </c>
      <c r="W42" s="402"/>
      <c r="X42" s="402">
        <f t="shared" si="13"/>
        <v>24</v>
      </c>
      <c r="Y42" s="404"/>
      <c r="Z42" s="402">
        <v>4</v>
      </c>
      <c r="AA42" s="436"/>
      <c r="AB42" s="437"/>
      <c r="AC42"/>
      <c r="AD42"/>
      <c r="AE42" s="515">
        <f t="shared" si="14"/>
        <v>2</v>
      </c>
      <c r="AF42" s="397"/>
    </row>
    <row r="43" spans="2:46" s="122" customFormat="1" ht="15.75">
      <c r="B43" s="398"/>
      <c r="C43" s="439">
        <f>SUM(C42+1)</f>
        <v>4</v>
      </c>
      <c r="D43" s="1024" t="s">
        <v>145</v>
      </c>
      <c r="E43" s="1028"/>
      <c r="F43" s="1028"/>
      <c r="G43" s="1028"/>
      <c r="H43" s="1028"/>
      <c r="I43" s="1028"/>
      <c r="J43" s="1028"/>
      <c r="K43" s="1028"/>
      <c r="L43" s="1028"/>
      <c r="M43" s="1028"/>
      <c r="N43" s="1028"/>
      <c r="O43" s="1028"/>
      <c r="P43" s="449">
        <v>4</v>
      </c>
      <c r="Q43" s="454">
        <v>9</v>
      </c>
      <c r="R43" s="1026">
        <f t="shared" si="12"/>
        <v>270</v>
      </c>
      <c r="S43" s="1027"/>
      <c r="T43" s="401">
        <v>144</v>
      </c>
      <c r="U43" s="402">
        <v>36</v>
      </c>
      <c r="V43" s="402">
        <v>36</v>
      </c>
      <c r="W43" s="402">
        <v>72</v>
      </c>
      <c r="X43" s="403">
        <f t="shared" si="13"/>
        <v>126</v>
      </c>
      <c r="Y43" s="404">
        <v>4</v>
      </c>
      <c r="Z43" s="402"/>
      <c r="AA43" s="436"/>
      <c r="AB43" s="437"/>
      <c r="AC43" s="438"/>
      <c r="AD43" s="521"/>
      <c r="AE43" s="515">
        <f t="shared" si="14"/>
        <v>8</v>
      </c>
      <c r="AF43" s="387"/>
      <c r="AG43" s="387"/>
      <c r="AH43" s="387">
        <v>-0.5</v>
      </c>
      <c r="AI43" s="387"/>
      <c r="AJ43" s="387"/>
      <c r="AK43" s="387"/>
      <c r="AL43" s="387"/>
      <c r="AM43" s="387"/>
      <c r="AN43" s="387"/>
      <c r="AO43" s="387"/>
      <c r="AP43" s="387"/>
      <c r="AR43" s="397"/>
      <c r="AS43" s="397"/>
      <c r="AT43" s="397"/>
    </row>
    <row r="44" spans="2:46" s="122" customFormat="1" ht="15.75">
      <c r="B44" s="398"/>
      <c r="C44" s="439">
        <v>5</v>
      </c>
      <c r="D44" s="1024" t="s">
        <v>414</v>
      </c>
      <c r="E44" s="1028"/>
      <c r="F44" s="1028"/>
      <c r="G44" s="1028"/>
      <c r="H44" s="1028"/>
      <c r="I44" s="1028"/>
      <c r="J44" s="1028"/>
      <c r="K44" s="1028"/>
      <c r="L44" s="1028"/>
      <c r="M44" s="1028"/>
      <c r="N44" s="1028"/>
      <c r="O44" s="1028"/>
      <c r="P44" s="399">
        <v>4</v>
      </c>
      <c r="Q44" s="400">
        <v>3</v>
      </c>
      <c r="R44" s="1026">
        <f t="shared" si="12"/>
        <v>90</v>
      </c>
      <c r="S44" s="1027"/>
      <c r="T44" s="401">
        <f aca="true" t="shared" si="15" ref="T44:T49">U44+V44+W44</f>
        <v>54</v>
      </c>
      <c r="U44" s="402">
        <v>18</v>
      </c>
      <c r="V44" s="402">
        <v>36</v>
      </c>
      <c r="W44" s="402"/>
      <c r="X44" s="403">
        <f t="shared" si="13"/>
        <v>36</v>
      </c>
      <c r="Y44" s="404">
        <v>4</v>
      </c>
      <c r="Z44" s="402"/>
      <c r="AA44" s="436"/>
      <c r="AB44" s="437"/>
      <c r="AC44" s="438"/>
      <c r="AD44" s="521"/>
      <c r="AE44" s="515">
        <f t="shared" si="14"/>
        <v>3</v>
      </c>
      <c r="AF44" s="387"/>
      <c r="AG44" s="387"/>
      <c r="AH44" s="387"/>
      <c r="AI44" s="387"/>
      <c r="AJ44" s="387"/>
      <c r="AK44" s="387"/>
      <c r="AL44" s="387"/>
      <c r="AM44" s="387"/>
      <c r="AN44" s="387"/>
      <c r="AO44" s="387"/>
      <c r="AP44" s="387"/>
      <c r="AR44" s="397"/>
      <c r="AS44" s="397"/>
      <c r="AT44" s="397"/>
    </row>
    <row r="45" spans="2:46" s="122" customFormat="1" ht="15.75">
      <c r="B45" s="398"/>
      <c r="C45" s="439">
        <f>SUM(C44+1)</f>
        <v>6</v>
      </c>
      <c r="D45" s="1024" t="s">
        <v>224</v>
      </c>
      <c r="E45" s="1025"/>
      <c r="F45" s="1025"/>
      <c r="G45" s="1025"/>
      <c r="H45" s="1025"/>
      <c r="I45" s="1025"/>
      <c r="J45" s="1025"/>
      <c r="K45" s="1025"/>
      <c r="L45" s="1025"/>
      <c r="M45" s="1025"/>
      <c r="N45" s="1025"/>
      <c r="O45" s="1025"/>
      <c r="P45" s="399">
        <v>4</v>
      </c>
      <c r="Q45" s="400">
        <v>3</v>
      </c>
      <c r="R45" s="1026">
        <f t="shared" si="12"/>
        <v>90</v>
      </c>
      <c r="S45" s="1027"/>
      <c r="T45" s="404">
        <f t="shared" si="15"/>
        <v>36</v>
      </c>
      <c r="U45" s="402">
        <v>18</v>
      </c>
      <c r="V45" s="402">
        <v>18</v>
      </c>
      <c r="W45" s="402"/>
      <c r="X45" s="402">
        <f t="shared" si="13"/>
        <v>54</v>
      </c>
      <c r="Y45" s="404">
        <v>4</v>
      </c>
      <c r="Z45" s="402"/>
      <c r="AA45" s="436"/>
      <c r="AB45" s="437"/>
      <c r="AC45" s="438"/>
      <c r="AD45" s="521"/>
      <c r="AE45" s="515">
        <f t="shared" si="14"/>
        <v>2</v>
      </c>
      <c r="AF45" s="387"/>
      <c r="AG45" s="387"/>
      <c r="AH45" s="387"/>
      <c r="AI45" s="387"/>
      <c r="AJ45" s="387"/>
      <c r="AK45" s="387"/>
      <c r="AL45" s="387"/>
      <c r="AM45" s="387"/>
      <c r="AN45" s="387"/>
      <c r="AO45" s="387"/>
      <c r="AP45" s="387"/>
      <c r="AR45" s="397"/>
      <c r="AS45" s="397"/>
      <c r="AT45" s="397"/>
    </row>
    <row r="46" spans="2:46" s="122" customFormat="1" ht="15.75">
      <c r="B46" s="398"/>
      <c r="C46" s="439">
        <v>7</v>
      </c>
      <c r="D46" s="1024" t="s">
        <v>158</v>
      </c>
      <c r="E46" s="1028"/>
      <c r="F46" s="1028"/>
      <c r="G46" s="1028"/>
      <c r="H46" s="1028"/>
      <c r="I46" s="1028"/>
      <c r="J46" s="1028"/>
      <c r="K46" s="1028"/>
      <c r="L46" s="1028"/>
      <c r="M46" s="1028"/>
      <c r="N46" s="1028"/>
      <c r="O46" s="1028"/>
      <c r="P46" s="399">
        <v>4</v>
      </c>
      <c r="Q46" s="400">
        <v>3</v>
      </c>
      <c r="R46" s="1026">
        <f t="shared" si="12"/>
        <v>90</v>
      </c>
      <c r="S46" s="1027"/>
      <c r="T46" s="404">
        <f t="shared" si="15"/>
        <v>54</v>
      </c>
      <c r="U46" s="402">
        <v>18</v>
      </c>
      <c r="V46" s="402">
        <v>36</v>
      </c>
      <c r="W46" s="402"/>
      <c r="X46" s="402">
        <f t="shared" si="13"/>
        <v>36</v>
      </c>
      <c r="Y46" s="404"/>
      <c r="Z46" s="402">
        <v>4</v>
      </c>
      <c r="AA46" s="436"/>
      <c r="AB46" s="437"/>
      <c r="AC46" s="438"/>
      <c r="AD46" s="521"/>
      <c r="AE46" s="515">
        <f t="shared" si="14"/>
        <v>3</v>
      </c>
      <c r="AF46" s="387"/>
      <c r="AG46" s="387"/>
      <c r="AH46" s="387"/>
      <c r="AI46" s="387"/>
      <c r="AJ46" s="387"/>
      <c r="AK46" s="387"/>
      <c r="AL46" s="387"/>
      <c r="AM46" s="387"/>
      <c r="AN46" s="387"/>
      <c r="AO46" s="387"/>
      <c r="AP46" s="387"/>
      <c r="AR46" s="397"/>
      <c r="AS46" s="397"/>
      <c r="AT46" s="397"/>
    </row>
    <row r="47" spans="2:46" s="122" customFormat="1" ht="15">
      <c r="B47" s="398"/>
      <c r="C47" s="439">
        <f>SUM(C46+1)</f>
        <v>8</v>
      </c>
      <c r="D47" s="1029" t="s">
        <v>415</v>
      </c>
      <c r="E47" s="1030"/>
      <c r="F47" s="1030"/>
      <c r="G47" s="1030"/>
      <c r="H47" s="1030"/>
      <c r="I47" s="1030"/>
      <c r="J47" s="1030"/>
      <c r="K47" s="1030"/>
      <c r="L47" s="1030"/>
      <c r="M47" s="1030"/>
      <c r="N47" s="1030"/>
      <c r="O47" s="1030"/>
      <c r="P47" s="449">
        <v>3</v>
      </c>
      <c r="Q47" s="450">
        <v>2.5</v>
      </c>
      <c r="R47" s="1031">
        <f t="shared" si="12"/>
        <v>75</v>
      </c>
      <c r="S47" s="1032"/>
      <c r="T47" s="404">
        <f t="shared" si="15"/>
        <v>54</v>
      </c>
      <c r="U47" s="442">
        <v>36</v>
      </c>
      <c r="V47" s="442">
        <v>18</v>
      </c>
      <c r="W47" s="442"/>
      <c r="X47" s="402">
        <f t="shared" si="13"/>
        <v>21</v>
      </c>
      <c r="Y47" s="441"/>
      <c r="Z47" s="442">
        <v>4</v>
      </c>
      <c r="AA47" s="443"/>
      <c r="AB47" s="444"/>
      <c r="AC47" s="445"/>
      <c r="AD47" s="522">
        <v>4</v>
      </c>
      <c r="AE47" s="515">
        <f t="shared" si="14"/>
        <v>3</v>
      </c>
      <c r="AF47" s="387"/>
      <c r="AG47" s="387"/>
      <c r="AH47" s="387"/>
      <c r="AI47" s="387"/>
      <c r="AJ47" s="387"/>
      <c r="AK47" s="387"/>
      <c r="AL47" s="387"/>
      <c r="AM47" s="387"/>
      <c r="AN47" s="387"/>
      <c r="AO47" s="387"/>
      <c r="AP47" s="387"/>
      <c r="AR47" s="397"/>
      <c r="AS47" s="397"/>
      <c r="AT47" s="397"/>
    </row>
    <row r="48" spans="2:48" s="122" customFormat="1" ht="15.75">
      <c r="B48" s="398"/>
      <c r="C48" s="421">
        <v>9</v>
      </c>
      <c r="D48" s="1024" t="s">
        <v>403</v>
      </c>
      <c r="E48" s="1028"/>
      <c r="F48" s="1028"/>
      <c r="G48" s="1028"/>
      <c r="H48" s="1028"/>
      <c r="I48" s="1028"/>
      <c r="J48" s="1028"/>
      <c r="K48" s="1028"/>
      <c r="L48" s="1028"/>
      <c r="M48" s="1028"/>
      <c r="N48" s="1028"/>
      <c r="O48" s="1028"/>
      <c r="P48" s="399">
        <v>1</v>
      </c>
      <c r="Q48" s="400">
        <v>1</v>
      </c>
      <c r="R48" s="1026">
        <f t="shared" si="12"/>
        <v>30</v>
      </c>
      <c r="S48" s="1027"/>
      <c r="T48" s="401">
        <f t="shared" si="15"/>
        <v>36</v>
      </c>
      <c r="U48" s="402"/>
      <c r="V48" s="402">
        <v>36</v>
      </c>
      <c r="W48" s="402"/>
      <c r="X48" s="403">
        <f t="shared" si="13"/>
        <v>-6</v>
      </c>
      <c r="Y48" s="404"/>
      <c r="Z48" s="402">
        <v>4</v>
      </c>
      <c r="AA48" s="402"/>
      <c r="AB48"/>
      <c r="AC48"/>
      <c r="AD48" s="402"/>
      <c r="AE48" s="515">
        <f t="shared" si="14"/>
        <v>2</v>
      </c>
      <c r="AF48" s="387"/>
      <c r="AG48" s="387"/>
      <c r="AH48" s="387"/>
      <c r="AI48" s="387"/>
      <c r="AJ48" s="387"/>
      <c r="AK48" s="387"/>
      <c r="AL48" s="387"/>
      <c r="AM48" s="387"/>
      <c r="AN48" s="387"/>
      <c r="AO48" s="387"/>
      <c r="AP48" s="387"/>
      <c r="AQ48" s="387"/>
      <c r="AR48" s="387"/>
      <c r="AT48" s="397"/>
      <c r="AU48" s="397"/>
      <c r="AV48" s="397"/>
    </row>
    <row r="49" spans="1:31" s="387" customFormat="1" ht="15.75" thickBot="1">
      <c r="A49" s="122"/>
      <c r="B49" s="398"/>
      <c r="C49" s="439">
        <v>10</v>
      </c>
      <c r="D49" s="1029" t="s">
        <v>416</v>
      </c>
      <c r="E49" s="1045"/>
      <c r="F49" s="1045"/>
      <c r="G49" s="1045"/>
      <c r="H49" s="1045"/>
      <c r="I49" s="1045"/>
      <c r="J49" s="1045"/>
      <c r="K49" s="1045"/>
      <c r="L49" s="1045"/>
      <c r="M49" s="1045"/>
      <c r="N49" s="1045"/>
      <c r="O49" s="1045"/>
      <c r="P49" s="449">
        <v>3</v>
      </c>
      <c r="Q49" s="450">
        <v>2.5</v>
      </c>
      <c r="R49" s="1031">
        <f t="shared" si="12"/>
        <v>75</v>
      </c>
      <c r="S49" s="1032"/>
      <c r="T49" s="451">
        <f t="shared" si="15"/>
        <v>54</v>
      </c>
      <c r="U49" s="442">
        <v>36</v>
      </c>
      <c r="V49" s="442">
        <v>18</v>
      </c>
      <c r="W49" s="442"/>
      <c r="X49" s="452">
        <f t="shared" si="13"/>
        <v>21</v>
      </c>
      <c r="Y49" s="441"/>
      <c r="Z49" s="442">
        <v>4</v>
      </c>
      <c r="AA49"/>
      <c r="AB49"/>
      <c r="AC49"/>
      <c r="AD49"/>
      <c r="AE49" s="515">
        <f t="shared" si="14"/>
        <v>3</v>
      </c>
    </row>
    <row r="50" spans="3:32" s="410" customFormat="1" ht="17.25" thickBot="1" thickTop="1">
      <c r="C50" s="411"/>
      <c r="D50" s="1033" t="s">
        <v>404</v>
      </c>
      <c r="E50" s="1034"/>
      <c r="F50" s="1034"/>
      <c r="G50" s="1034"/>
      <c r="H50" s="1034"/>
      <c r="I50" s="1034"/>
      <c r="J50" s="1034"/>
      <c r="K50" s="1034"/>
      <c r="L50" s="1034"/>
      <c r="M50" s="1034"/>
      <c r="N50" s="1034"/>
      <c r="O50" s="1034"/>
      <c r="P50" s="1034"/>
      <c r="Q50" s="412">
        <f>SUM(Q40:Q49)</f>
        <v>29.5</v>
      </c>
      <c r="R50" s="1035">
        <f>SUM(R40:R49)</f>
        <v>885</v>
      </c>
      <c r="S50" s="1036"/>
      <c r="T50" s="412">
        <f>SUM(T40:T49)</f>
        <v>540</v>
      </c>
      <c r="U50" s="412">
        <f>SUM(U40:U49)</f>
        <v>198</v>
      </c>
      <c r="V50" s="412">
        <f>SUM(V40:V49)</f>
        <v>270</v>
      </c>
      <c r="W50" s="412">
        <f>SUM(W40:W49)</f>
        <v>72</v>
      </c>
      <c r="X50" s="412">
        <f>SUM(X40:X49)</f>
        <v>345</v>
      </c>
      <c r="Y50" s="412">
        <v>3</v>
      </c>
      <c r="Z50" s="413">
        <v>7</v>
      </c>
      <c r="AA50" s="424">
        <f>SUM(AA40:AC49)</f>
        <v>0</v>
      </c>
      <c r="AB50" s="424"/>
      <c r="AC50" s="424"/>
      <c r="AD50" s="518">
        <v>1</v>
      </c>
      <c r="AE50" s="519">
        <f>SUM(AE40:AG49)</f>
        <v>30</v>
      </c>
      <c r="AF50" s="414"/>
    </row>
    <row r="51" s="387" customFormat="1" ht="15.75" thickTop="1">
      <c r="H51"/>
    </row>
    <row r="52" ht="12.75">
      <c r="H52"/>
    </row>
    <row r="53" spans="1:7" s="387" customFormat="1" ht="17.25" customHeight="1" thickBot="1">
      <c r="A53" s="159"/>
      <c r="B53" s="159"/>
      <c r="C53" s="425" t="s">
        <v>228</v>
      </c>
      <c r="E53" s="159"/>
      <c r="F53" s="159"/>
      <c r="G53" s="159"/>
    </row>
    <row r="54" spans="2:48" s="122" customFormat="1" ht="89.25" customHeight="1" thickBot="1" thickTop="1">
      <c r="B54" s="389" t="s">
        <v>393</v>
      </c>
      <c r="C54" s="416" t="s">
        <v>187</v>
      </c>
      <c r="D54" s="1046" t="s">
        <v>188</v>
      </c>
      <c r="E54" s="1047"/>
      <c r="F54" s="1047"/>
      <c r="G54" s="1047"/>
      <c r="H54" s="1047"/>
      <c r="I54" s="1047"/>
      <c r="J54" s="1047"/>
      <c r="K54" s="1047"/>
      <c r="L54" s="1047"/>
      <c r="M54" s="1047"/>
      <c r="N54" s="1047"/>
      <c r="O54" s="1047"/>
      <c r="P54" s="391" t="s">
        <v>189</v>
      </c>
      <c r="Q54" s="392" t="s">
        <v>190</v>
      </c>
      <c r="R54" s="1048" t="s">
        <v>191</v>
      </c>
      <c r="S54" s="1049"/>
      <c r="T54" s="392" t="s">
        <v>192</v>
      </c>
      <c r="U54" s="393" t="s">
        <v>193</v>
      </c>
      <c r="V54" s="393" t="s">
        <v>194</v>
      </c>
      <c r="W54" s="394" t="s">
        <v>96</v>
      </c>
      <c r="X54" s="395" t="s">
        <v>195</v>
      </c>
      <c r="Y54" s="396" t="s">
        <v>86</v>
      </c>
      <c r="Z54" s="393" t="s">
        <v>87</v>
      </c>
      <c r="AA54" s="394" t="s">
        <v>394</v>
      </c>
      <c r="AB54" s="394" t="s">
        <v>197</v>
      </c>
      <c r="AC54" s="394" t="s">
        <v>405</v>
      </c>
      <c r="AD54" s="394" t="s">
        <v>396</v>
      </c>
      <c r="AE54" s="513" t="s">
        <v>198</v>
      </c>
      <c r="AF54" s="387"/>
      <c r="AG54" s="387"/>
      <c r="AH54" s="387"/>
      <c r="AI54" s="387"/>
      <c r="AJ54" s="387"/>
      <c r="AK54" s="387"/>
      <c r="AL54" s="387"/>
      <c r="AM54" s="387"/>
      <c r="AN54" s="387"/>
      <c r="AO54" s="387"/>
      <c r="AP54" s="387"/>
      <c r="AQ54" s="387"/>
      <c r="AR54" s="387"/>
      <c r="AT54" s="397"/>
      <c r="AU54" s="397"/>
      <c r="AV54" s="397"/>
    </row>
    <row r="55" spans="2:34" s="122" customFormat="1" ht="16.5" thickTop="1">
      <c r="B55" s="398"/>
      <c r="C55" s="439">
        <v>1</v>
      </c>
      <c r="D55" s="1039" t="s">
        <v>215</v>
      </c>
      <c r="E55" s="1040"/>
      <c r="F55" s="1040"/>
      <c r="G55" s="1040"/>
      <c r="H55" s="1040"/>
      <c r="I55" s="1040"/>
      <c r="J55" s="1040"/>
      <c r="K55" s="1040"/>
      <c r="L55" s="1040"/>
      <c r="M55" s="1040"/>
      <c r="N55" s="1040"/>
      <c r="O55" s="1040"/>
      <c r="P55" s="406">
        <v>5</v>
      </c>
      <c r="Q55" s="407">
        <v>1.5</v>
      </c>
      <c r="R55" s="1041">
        <f aca="true" t="shared" si="16" ref="R55:R62">Q55*30</f>
        <v>45</v>
      </c>
      <c r="S55" s="1042"/>
      <c r="T55" s="401">
        <f aca="true" t="shared" si="17" ref="T55:T62">U55+V55+W55</f>
        <v>36</v>
      </c>
      <c r="U55" s="403"/>
      <c r="V55" s="403">
        <v>36</v>
      </c>
      <c r="W55" s="403"/>
      <c r="X55" s="403">
        <f aca="true" t="shared" si="18" ref="X55:X62">R55-T55</f>
        <v>9</v>
      </c>
      <c r="Y55" s="401"/>
      <c r="Z55" s="403"/>
      <c r="AA55" s="403"/>
      <c r="AB55" s="403"/>
      <c r="AC55" s="403"/>
      <c r="AD55" s="403"/>
      <c r="AE55" s="514">
        <f aca="true" t="shared" si="19" ref="AE55:AE62">(U55+V55+W55)/18</f>
        <v>2</v>
      </c>
      <c r="AF55" s="397"/>
      <c r="AG55" s="397"/>
      <c r="AH55" s="397"/>
    </row>
    <row r="56" spans="2:48" s="122" customFormat="1" ht="15.75">
      <c r="B56" s="398"/>
      <c r="C56" s="447">
        <v>2</v>
      </c>
      <c r="D56" s="1039" t="s">
        <v>146</v>
      </c>
      <c r="E56" s="1040"/>
      <c r="F56" s="1040"/>
      <c r="G56" s="1040"/>
      <c r="H56" s="1040"/>
      <c r="I56" s="1040"/>
      <c r="J56" s="1040"/>
      <c r="K56" s="1040"/>
      <c r="L56" s="1040"/>
      <c r="M56" s="1040"/>
      <c r="N56" s="1040"/>
      <c r="O56" s="1040"/>
      <c r="P56" s="406">
        <v>5</v>
      </c>
      <c r="Q56" s="400">
        <v>8.5</v>
      </c>
      <c r="R56" s="1026">
        <f t="shared" si="16"/>
        <v>255</v>
      </c>
      <c r="S56" s="1027"/>
      <c r="T56" s="401">
        <f t="shared" si="17"/>
        <v>144</v>
      </c>
      <c r="U56" s="402">
        <v>36</v>
      </c>
      <c r="V56" s="402">
        <v>36</v>
      </c>
      <c r="W56" s="402">
        <v>72</v>
      </c>
      <c r="X56" s="403">
        <f t="shared" si="18"/>
        <v>111</v>
      </c>
      <c r="Y56" s="404">
        <v>5</v>
      </c>
      <c r="Z56" s="402"/>
      <c r="AA56" s="402"/>
      <c r="AB56" s="402"/>
      <c r="AC56" s="402"/>
      <c r="AD56" s="402"/>
      <c r="AE56" s="515">
        <f t="shared" si="19"/>
        <v>8</v>
      </c>
      <c r="AF56" s="387"/>
      <c r="AG56" s="387"/>
      <c r="AH56" s="387"/>
      <c r="AI56" s="387"/>
      <c r="AJ56" s="387"/>
      <c r="AK56" s="387"/>
      <c r="AL56" s="387"/>
      <c r="AM56" s="387"/>
      <c r="AN56" s="387"/>
      <c r="AO56" s="387"/>
      <c r="AP56" s="387"/>
      <c r="AQ56" s="387"/>
      <c r="AR56" s="387"/>
      <c r="AT56" s="397"/>
      <c r="AU56" s="397"/>
      <c r="AV56" s="397"/>
    </row>
    <row r="57" spans="2:48" s="122" customFormat="1" ht="15.75">
      <c r="B57" s="398"/>
      <c r="C57" s="447">
        <v>3</v>
      </c>
      <c r="D57" s="1024" t="s">
        <v>231</v>
      </c>
      <c r="E57" s="1028"/>
      <c r="F57" s="1028"/>
      <c r="G57" s="1028"/>
      <c r="H57" s="1028"/>
      <c r="I57" s="1028"/>
      <c r="J57" s="1028"/>
      <c r="K57" s="1028"/>
      <c r="L57" s="1028"/>
      <c r="M57" s="1028"/>
      <c r="N57" s="1028"/>
      <c r="O57" s="1028"/>
      <c r="P57" s="399">
        <v>5</v>
      </c>
      <c r="Q57" s="400">
        <v>3</v>
      </c>
      <c r="R57" s="1026">
        <f t="shared" si="16"/>
        <v>90</v>
      </c>
      <c r="S57" s="1027"/>
      <c r="T57" s="401">
        <f t="shared" si="17"/>
        <v>54</v>
      </c>
      <c r="U57" s="402">
        <v>36</v>
      </c>
      <c r="V57" s="402">
        <v>18</v>
      </c>
      <c r="W57" s="402"/>
      <c r="X57" s="403">
        <f t="shared" si="18"/>
        <v>36</v>
      </c>
      <c r="Y57" s="404">
        <v>5</v>
      </c>
      <c r="Z57" s="402"/>
      <c r="AA57" s="402"/>
      <c r="AB57" s="402"/>
      <c r="AC57" s="402"/>
      <c r="AD57" s="402"/>
      <c r="AE57" s="515">
        <f t="shared" si="19"/>
        <v>3</v>
      </c>
      <c r="AF57" s="387"/>
      <c r="AG57" s="387"/>
      <c r="AH57" s="387"/>
      <c r="AI57" s="387"/>
      <c r="AJ57" s="387"/>
      <c r="AK57" s="387"/>
      <c r="AL57" s="387"/>
      <c r="AM57" s="387"/>
      <c r="AN57" s="387"/>
      <c r="AO57" s="387"/>
      <c r="AP57" s="387"/>
      <c r="AQ57" s="387"/>
      <c r="AR57" s="387"/>
      <c r="AT57" s="397"/>
      <c r="AU57" s="397"/>
      <c r="AV57" s="397"/>
    </row>
    <row r="58" spans="2:48" s="122" customFormat="1" ht="15.75">
      <c r="B58" s="398"/>
      <c r="C58" s="447">
        <v>4</v>
      </c>
      <c r="D58" s="1024" t="s">
        <v>178</v>
      </c>
      <c r="E58" s="1028"/>
      <c r="F58" s="1028"/>
      <c r="G58" s="1028"/>
      <c r="H58" s="1028"/>
      <c r="I58" s="1028"/>
      <c r="J58" s="1028"/>
      <c r="K58" s="1028"/>
      <c r="L58" s="1028"/>
      <c r="M58" s="1028"/>
      <c r="N58" s="1028"/>
      <c r="O58" s="1028"/>
      <c r="P58" s="399">
        <v>5</v>
      </c>
      <c r="Q58" s="455">
        <v>4</v>
      </c>
      <c r="R58" s="1026">
        <f t="shared" si="16"/>
        <v>120</v>
      </c>
      <c r="S58" s="1027"/>
      <c r="T58" s="401">
        <f t="shared" si="17"/>
        <v>72</v>
      </c>
      <c r="U58" s="402">
        <v>36</v>
      </c>
      <c r="V58" s="402">
        <v>36</v>
      </c>
      <c r="W58" s="402"/>
      <c r="X58" s="403">
        <f t="shared" si="18"/>
        <v>48</v>
      </c>
      <c r="Y58" s="404">
        <v>5</v>
      </c>
      <c r="Z58" s="402"/>
      <c r="AA58" s="402"/>
      <c r="AB58" s="402"/>
      <c r="AC58" s="402"/>
      <c r="AD58" s="402"/>
      <c r="AE58" s="515">
        <f t="shared" si="19"/>
        <v>4</v>
      </c>
      <c r="AF58" s="387"/>
      <c r="AG58" s="387"/>
      <c r="AH58" s="387">
        <v>-0.5</v>
      </c>
      <c r="AI58" s="387"/>
      <c r="AJ58" s="387"/>
      <c r="AK58" s="387"/>
      <c r="AL58" s="387"/>
      <c r="AM58" s="387"/>
      <c r="AN58" s="387"/>
      <c r="AO58" s="387"/>
      <c r="AP58" s="387"/>
      <c r="AQ58" s="387"/>
      <c r="AR58" s="387"/>
      <c r="AT58" s="397"/>
      <c r="AU58" s="397"/>
      <c r="AV58" s="397"/>
    </row>
    <row r="59" spans="2:48" s="122" customFormat="1" ht="15.75">
      <c r="B59" s="398"/>
      <c r="C59" s="447">
        <v>5</v>
      </c>
      <c r="D59" s="1024" t="s">
        <v>242</v>
      </c>
      <c r="E59" s="1028"/>
      <c r="F59" s="1028"/>
      <c r="G59" s="1028"/>
      <c r="H59" s="1028"/>
      <c r="I59" s="1028"/>
      <c r="J59" s="1028"/>
      <c r="K59" s="1028"/>
      <c r="L59" s="1028"/>
      <c r="M59" s="1028"/>
      <c r="N59" s="1028"/>
      <c r="O59" s="1028"/>
      <c r="P59" s="399">
        <v>6</v>
      </c>
      <c r="Q59" s="400">
        <v>3.5</v>
      </c>
      <c r="R59" s="1026">
        <f t="shared" si="16"/>
        <v>105</v>
      </c>
      <c r="S59" s="1027"/>
      <c r="T59" s="408">
        <f t="shared" si="17"/>
        <v>72</v>
      </c>
      <c r="U59" s="402">
        <v>36</v>
      </c>
      <c r="V59" s="402"/>
      <c r="W59" s="402">
        <v>36</v>
      </c>
      <c r="X59" s="409">
        <f t="shared" si="18"/>
        <v>33</v>
      </c>
      <c r="Y59" s="404"/>
      <c r="Z59" s="402">
        <v>5</v>
      </c>
      <c r="AA59" s="402"/>
      <c r="AB59" s="402"/>
      <c r="AC59" s="402"/>
      <c r="AD59" s="402"/>
      <c r="AE59" s="515">
        <f t="shared" si="19"/>
        <v>4</v>
      </c>
      <c r="AF59" s="387"/>
      <c r="AG59" s="387"/>
      <c r="AH59" s="387"/>
      <c r="AI59" s="387"/>
      <c r="AJ59" s="387"/>
      <c r="AK59" s="387"/>
      <c r="AL59" s="387"/>
      <c r="AM59" s="387"/>
      <c r="AN59" s="387"/>
      <c r="AO59" s="387"/>
      <c r="AP59" s="387"/>
      <c r="AQ59" s="387"/>
      <c r="AR59" s="387"/>
      <c r="AT59" s="397"/>
      <c r="AU59" s="397"/>
      <c r="AV59" s="397"/>
    </row>
    <row r="60" spans="2:34" s="122" customFormat="1" ht="15.75">
      <c r="B60" s="398"/>
      <c r="C60" s="447">
        <v>6</v>
      </c>
      <c r="D60" s="1024" t="s">
        <v>234</v>
      </c>
      <c r="E60" s="1025"/>
      <c r="F60" s="1025"/>
      <c r="G60" s="1025"/>
      <c r="H60" s="1025"/>
      <c r="I60" s="1025"/>
      <c r="J60" s="1025"/>
      <c r="K60" s="1025"/>
      <c r="L60" s="1025"/>
      <c r="M60" s="1025"/>
      <c r="N60" s="1025"/>
      <c r="O60" s="1025"/>
      <c r="P60" s="399">
        <v>5</v>
      </c>
      <c r="Q60" s="400">
        <v>3</v>
      </c>
      <c r="R60" s="1026">
        <f t="shared" si="16"/>
        <v>90</v>
      </c>
      <c r="S60" s="1027"/>
      <c r="T60" s="404">
        <f t="shared" si="17"/>
        <v>54</v>
      </c>
      <c r="U60" s="402">
        <v>36</v>
      </c>
      <c r="V60" s="402">
        <v>18</v>
      </c>
      <c r="W60" s="402"/>
      <c r="X60" s="402">
        <f t="shared" si="18"/>
        <v>36</v>
      </c>
      <c r="Y60" s="404"/>
      <c r="Z60" s="402">
        <v>5</v>
      </c>
      <c r="AA60" s="402"/>
      <c r="AB60" s="402"/>
      <c r="AC60" s="402"/>
      <c r="AD60" s="402"/>
      <c r="AE60" s="515">
        <f t="shared" si="19"/>
        <v>3</v>
      </c>
      <c r="AF60" s="397"/>
      <c r="AG60" s="397"/>
      <c r="AH60" s="397"/>
    </row>
    <row r="61" spans="2:31" s="122" customFormat="1" ht="15.75" customHeight="1">
      <c r="B61" s="398"/>
      <c r="C61" s="447">
        <v>7</v>
      </c>
      <c r="D61" s="1024" t="s">
        <v>183</v>
      </c>
      <c r="E61" s="1025"/>
      <c r="F61" s="1025"/>
      <c r="G61" s="1025"/>
      <c r="H61" s="1025"/>
      <c r="I61" s="1025"/>
      <c r="J61" s="1025"/>
      <c r="K61" s="1025"/>
      <c r="L61" s="1025"/>
      <c r="M61" s="1025"/>
      <c r="N61" s="1025"/>
      <c r="O61" s="1025"/>
      <c r="P61" s="399">
        <v>5</v>
      </c>
      <c r="Q61" s="400">
        <v>3</v>
      </c>
      <c r="R61" s="1026">
        <f t="shared" si="16"/>
        <v>90</v>
      </c>
      <c r="S61" s="1027"/>
      <c r="T61" s="404">
        <f t="shared" si="17"/>
        <v>54</v>
      </c>
      <c r="U61" s="402">
        <v>18</v>
      </c>
      <c r="V61" s="402">
        <v>36</v>
      </c>
      <c r="W61" s="402"/>
      <c r="X61" s="402">
        <f t="shared" si="18"/>
        <v>36</v>
      </c>
      <c r="Y61" s="404"/>
      <c r="Z61" s="402">
        <v>5</v>
      </c>
      <c r="AA61" s="402"/>
      <c r="AB61" s="437"/>
      <c r="AC61" s="437"/>
      <c r="AD61"/>
      <c r="AE61" s="515">
        <f t="shared" si="19"/>
        <v>3</v>
      </c>
    </row>
    <row r="62" spans="2:34" s="122" customFormat="1" ht="16.5" thickBot="1">
      <c r="B62" s="398"/>
      <c r="C62" s="447">
        <v>8</v>
      </c>
      <c r="D62" s="1024" t="s">
        <v>439</v>
      </c>
      <c r="E62" s="1028"/>
      <c r="F62" s="1028"/>
      <c r="G62" s="1028"/>
      <c r="H62" s="1028"/>
      <c r="I62" s="1028"/>
      <c r="J62" s="1028"/>
      <c r="K62" s="1028"/>
      <c r="L62" s="1028"/>
      <c r="M62" s="1028"/>
      <c r="N62" s="1028"/>
      <c r="O62" s="1028"/>
      <c r="P62" s="399">
        <v>5</v>
      </c>
      <c r="Q62" s="400">
        <v>3</v>
      </c>
      <c r="R62" s="1026">
        <f t="shared" si="16"/>
        <v>90</v>
      </c>
      <c r="S62" s="1027"/>
      <c r="T62" s="404">
        <f t="shared" si="17"/>
        <v>54</v>
      </c>
      <c r="U62" s="402">
        <v>36</v>
      </c>
      <c r="V62" s="402">
        <v>18</v>
      </c>
      <c r="W62" s="402"/>
      <c r="X62" s="402">
        <f t="shared" si="18"/>
        <v>36</v>
      </c>
      <c r="Y62" s="404"/>
      <c r="Z62" s="402">
        <v>5</v>
      </c>
      <c r="AA62" s="402"/>
      <c r="AB62" s="402"/>
      <c r="AC62" s="402">
        <v>5</v>
      </c>
      <c r="AD62" s="402"/>
      <c r="AE62" s="515">
        <f t="shared" si="19"/>
        <v>3</v>
      </c>
      <c r="AF62" s="397"/>
      <c r="AG62" s="397"/>
      <c r="AH62" s="397"/>
    </row>
    <row r="63" spans="3:34" s="410" customFormat="1" ht="17.25" thickBot="1" thickTop="1">
      <c r="C63" s="411"/>
      <c r="D63" s="1033" t="s">
        <v>404</v>
      </c>
      <c r="E63" s="1034"/>
      <c r="F63" s="1034"/>
      <c r="G63" s="1034"/>
      <c r="H63" s="1034"/>
      <c r="I63" s="1034"/>
      <c r="J63" s="1034"/>
      <c r="K63" s="1034"/>
      <c r="L63" s="1034"/>
      <c r="M63" s="1034"/>
      <c r="N63" s="1034"/>
      <c r="O63" s="1034"/>
      <c r="P63" s="1034"/>
      <c r="Q63" s="412">
        <f>SUM(Q55:Q62)</f>
        <v>29.5</v>
      </c>
      <c r="R63" s="1035">
        <f>SUM(R55:R62)</f>
        <v>885</v>
      </c>
      <c r="S63" s="1036"/>
      <c r="T63" s="412">
        <f>SUM(T55:T62)</f>
        <v>540</v>
      </c>
      <c r="U63" s="412">
        <f>SUM(U55:U62)</f>
        <v>234</v>
      </c>
      <c r="V63" s="412">
        <f>SUM(V55:V62)</f>
        <v>198</v>
      </c>
      <c r="W63" s="412">
        <f>SUM(W55:W62)</f>
        <v>108</v>
      </c>
      <c r="X63" s="412">
        <f>SUM(X55:X62)</f>
        <v>345</v>
      </c>
      <c r="Y63" s="423">
        <v>3</v>
      </c>
      <c r="Z63" s="424">
        <v>4</v>
      </c>
      <c r="AA63" s="424"/>
      <c r="AB63" s="424"/>
      <c r="AC63" s="424"/>
      <c r="AD63" s="518"/>
      <c r="AE63" s="519">
        <f>SUM(AE55:AE62)</f>
        <v>30</v>
      </c>
      <c r="AF63" s="414"/>
      <c r="AG63" s="414"/>
      <c r="AH63" s="414"/>
    </row>
    <row r="64" spans="4:15" s="387" customFormat="1" ht="13.5" customHeight="1" thickTop="1">
      <c r="D64" s="1045"/>
      <c r="E64" s="1045"/>
      <c r="F64" s="1045"/>
      <c r="G64" s="1045"/>
      <c r="H64" s="1045"/>
      <c r="I64" s="1045"/>
      <c r="J64" s="1045"/>
      <c r="K64" s="1045"/>
      <c r="L64" s="1045"/>
      <c r="M64" s="1045"/>
      <c r="N64" s="1045"/>
      <c r="O64" s="1045"/>
    </row>
    <row r="65" s="387" customFormat="1" ht="15" hidden="1"/>
    <row r="66" spans="4:7" s="387" customFormat="1" ht="15" customHeight="1">
      <c r="D66" s="388"/>
      <c r="E66" s="388"/>
      <c r="F66" s="415"/>
      <c r="G66" s="415"/>
    </row>
    <row r="67" spans="3:7" s="387" customFormat="1" ht="15" customHeight="1" thickBot="1">
      <c r="C67" s="388" t="s">
        <v>236</v>
      </c>
      <c r="D67" s="388"/>
      <c r="E67" s="388"/>
      <c r="F67" s="415"/>
      <c r="G67" s="415"/>
    </row>
    <row r="68" spans="2:48" s="122" customFormat="1" ht="89.25" customHeight="1" thickBot="1" thickTop="1">
      <c r="B68" s="389" t="s">
        <v>393</v>
      </c>
      <c r="C68" s="416" t="s">
        <v>187</v>
      </c>
      <c r="D68" s="1046" t="s">
        <v>188</v>
      </c>
      <c r="E68" s="1047"/>
      <c r="F68" s="1047"/>
      <c r="G68" s="1047"/>
      <c r="H68" s="1047"/>
      <c r="I68" s="1047"/>
      <c r="J68" s="1047"/>
      <c r="K68" s="1047"/>
      <c r="L68" s="1047"/>
      <c r="M68" s="1047"/>
      <c r="N68" s="1047"/>
      <c r="O68" s="1047"/>
      <c r="P68" s="391" t="s">
        <v>189</v>
      </c>
      <c r="Q68" s="392" t="s">
        <v>190</v>
      </c>
      <c r="R68" s="1048" t="s">
        <v>191</v>
      </c>
      <c r="S68" s="1049"/>
      <c r="T68" s="392" t="s">
        <v>192</v>
      </c>
      <c r="U68" s="393" t="s">
        <v>193</v>
      </c>
      <c r="V68" s="393" t="s">
        <v>194</v>
      </c>
      <c r="W68" s="394" t="s">
        <v>96</v>
      </c>
      <c r="X68" s="395" t="s">
        <v>195</v>
      </c>
      <c r="Y68" s="396" t="s">
        <v>86</v>
      </c>
      <c r="Z68" s="393" t="s">
        <v>87</v>
      </c>
      <c r="AA68" s="394" t="s">
        <v>394</v>
      </c>
      <c r="AB68" s="394" t="s">
        <v>197</v>
      </c>
      <c r="AC68" s="394" t="s">
        <v>405</v>
      </c>
      <c r="AD68" s="394" t="s">
        <v>396</v>
      </c>
      <c r="AE68" s="513" t="s">
        <v>198</v>
      </c>
      <c r="AF68" s="387"/>
      <c r="AG68" s="387"/>
      <c r="AH68" s="387"/>
      <c r="AI68" s="387"/>
      <c r="AJ68" s="387"/>
      <c r="AK68" s="387"/>
      <c r="AL68" s="387"/>
      <c r="AM68" s="387"/>
      <c r="AN68" s="387"/>
      <c r="AO68" s="387"/>
      <c r="AP68" s="387"/>
      <c r="AQ68" s="387"/>
      <c r="AR68" s="387"/>
      <c r="AT68" s="397"/>
      <c r="AU68" s="397"/>
      <c r="AV68" s="397"/>
    </row>
    <row r="69" spans="2:34" s="122" customFormat="1" ht="16.5" thickTop="1">
      <c r="B69" s="398"/>
      <c r="C69">
        <v>1</v>
      </c>
      <c r="D69" s="1039" t="s">
        <v>229</v>
      </c>
      <c r="E69" s="1040"/>
      <c r="F69" s="1040"/>
      <c r="G69" s="1040"/>
      <c r="H69" s="1040"/>
      <c r="I69" s="1040"/>
      <c r="J69" s="1040"/>
      <c r="K69" s="1040"/>
      <c r="L69" s="1040"/>
      <c r="M69" s="1040"/>
      <c r="N69" s="1040"/>
      <c r="O69" s="1040"/>
      <c r="P69" s="417">
        <v>6</v>
      </c>
      <c r="Q69" s="418">
        <v>1</v>
      </c>
      <c r="R69" s="1037">
        <f aca="true" t="shared" si="20" ref="R69:R80">Q69*30</f>
        <v>30</v>
      </c>
      <c r="S69" s="1038"/>
      <c r="T69" s="419">
        <f aca="true" t="shared" si="21" ref="T69:T80">U69+V69+W69</f>
        <v>18</v>
      </c>
      <c r="U69" s="420"/>
      <c r="V69" s="420">
        <v>18</v>
      </c>
      <c r="W69" s="420"/>
      <c r="X69" s="420">
        <f aca="true" t="shared" si="22" ref="X69:X78">R69-T69</f>
        <v>12</v>
      </c>
      <c r="Y69" s="419"/>
      <c r="Z69" s="420">
        <v>6</v>
      </c>
      <c r="AA69" s="420"/>
      <c r="AB69" s="420"/>
      <c r="AC69" s="420"/>
      <c r="AD69" s="420"/>
      <c r="AE69" s="514">
        <f aca="true" t="shared" si="23" ref="AE69:AE80">(U69+V69+W69)/18</f>
        <v>1</v>
      </c>
      <c r="AF69" s="397"/>
      <c r="AG69" s="397"/>
      <c r="AH69" s="397"/>
    </row>
    <row r="70" spans="2:34" s="122" customFormat="1" ht="15" customHeight="1">
      <c r="B70" s="398"/>
      <c r="C70">
        <v>2</v>
      </c>
      <c r="D70" s="1039" t="s">
        <v>417</v>
      </c>
      <c r="E70" s="1040"/>
      <c r="F70" s="1040"/>
      <c r="G70" s="1040"/>
      <c r="H70" s="1040"/>
      <c r="I70" s="1040"/>
      <c r="J70" s="1040"/>
      <c r="K70" s="1040"/>
      <c r="L70" s="1040"/>
      <c r="M70" s="1040"/>
      <c r="N70" s="1040"/>
      <c r="O70" s="1040"/>
      <c r="P70" s="406">
        <v>6</v>
      </c>
      <c r="Q70" s="407">
        <v>2</v>
      </c>
      <c r="R70" s="1041">
        <f t="shared" si="20"/>
        <v>60</v>
      </c>
      <c r="S70" s="1042"/>
      <c r="T70">
        <f t="shared" si="21"/>
        <v>36</v>
      </c>
      <c r="U70" s="403">
        <v>18</v>
      </c>
      <c r="V70" s="403">
        <v>18</v>
      </c>
      <c r="W70" s="403"/>
      <c r="X70" s="403">
        <f t="shared" si="22"/>
        <v>24</v>
      </c>
      <c r="Y70" s="401"/>
      <c r="Z70" s="403">
        <v>6</v>
      </c>
      <c r="AA70" s="403"/>
      <c r="AB70" s="403"/>
      <c r="AC70" s="403"/>
      <c r="AD70" s="403"/>
      <c r="AE70" s="515">
        <f t="shared" si="23"/>
        <v>2</v>
      </c>
      <c r="AF70" s="397"/>
      <c r="AG70" s="397"/>
      <c r="AH70" s="397"/>
    </row>
    <row r="71" spans="2:34" s="122" customFormat="1" ht="15" customHeight="1">
      <c r="B71" s="398"/>
      <c r="C71">
        <v>3</v>
      </c>
      <c r="D71" s="1039" t="s">
        <v>418</v>
      </c>
      <c r="E71" s="1040"/>
      <c r="F71" s="1040"/>
      <c r="G71" s="1040"/>
      <c r="H71" s="1040"/>
      <c r="I71" s="1040"/>
      <c r="J71" s="1040"/>
      <c r="K71" s="1040"/>
      <c r="L71" s="1040"/>
      <c r="M71" s="1040"/>
      <c r="N71" s="1040"/>
      <c r="O71" s="1040"/>
      <c r="P71" s="406">
        <v>6</v>
      </c>
      <c r="Q71" s="407">
        <v>2</v>
      </c>
      <c r="R71" s="1041">
        <f t="shared" si="20"/>
        <v>60</v>
      </c>
      <c r="S71" s="1042"/>
      <c r="T71">
        <f t="shared" si="21"/>
        <v>36</v>
      </c>
      <c r="U71" s="403">
        <v>18</v>
      </c>
      <c r="V71" s="403">
        <v>18</v>
      </c>
      <c r="W71" s="403"/>
      <c r="X71" s="403">
        <f t="shared" si="22"/>
        <v>24</v>
      </c>
      <c r="Y71" s="401"/>
      <c r="Z71" s="403">
        <v>6</v>
      </c>
      <c r="AA71" s="403"/>
      <c r="AB71" s="403"/>
      <c r="AC71" s="403"/>
      <c r="AD71" s="403"/>
      <c r="AE71" s="515">
        <f t="shared" si="23"/>
        <v>2</v>
      </c>
      <c r="AF71" s="397"/>
      <c r="AG71" s="397"/>
      <c r="AH71" s="397"/>
    </row>
    <row r="72" spans="2:34" s="122" customFormat="1" ht="15.75">
      <c r="B72" s="398"/>
      <c r="C72">
        <v>4</v>
      </c>
      <c r="D72" s="1024" t="s">
        <v>177</v>
      </c>
      <c r="E72" s="1028"/>
      <c r="F72" s="1028"/>
      <c r="G72" s="1028"/>
      <c r="H72" s="1028"/>
      <c r="I72" s="1028"/>
      <c r="J72" s="1028"/>
      <c r="K72" s="1028"/>
      <c r="L72" s="1028"/>
      <c r="M72" s="1028"/>
      <c r="N72" s="1028"/>
      <c r="O72" s="1028"/>
      <c r="P72" s="399">
        <v>6</v>
      </c>
      <c r="Q72" s="400">
        <v>3.5</v>
      </c>
      <c r="R72" s="1026">
        <f t="shared" si="20"/>
        <v>105</v>
      </c>
      <c r="S72" s="1027"/>
      <c r="T72" s="401">
        <f t="shared" si="21"/>
        <v>63</v>
      </c>
      <c r="U72" s="402">
        <v>36</v>
      </c>
      <c r="V72" s="402">
        <v>27</v>
      </c>
      <c r="W72" s="402"/>
      <c r="X72" s="403">
        <f t="shared" si="22"/>
        <v>42</v>
      </c>
      <c r="Y72" s="404"/>
      <c r="Z72" s="402">
        <v>6</v>
      </c>
      <c r="AA72" s="402"/>
      <c r="AB72" s="402"/>
      <c r="AC72" s="402"/>
      <c r="AD72" s="402"/>
      <c r="AE72" s="515">
        <f t="shared" si="23"/>
        <v>3.5</v>
      </c>
      <c r="AF72" s="397"/>
      <c r="AG72" s="397"/>
      <c r="AH72" s="397"/>
    </row>
    <row r="73" spans="2:34" s="122" customFormat="1" ht="15.75">
      <c r="B73" s="398"/>
      <c r="C73">
        <f>C72+1</f>
        <v>5</v>
      </c>
      <c r="D73" s="1024" t="s">
        <v>149</v>
      </c>
      <c r="E73" s="1028"/>
      <c r="F73" s="1028"/>
      <c r="G73" s="1028"/>
      <c r="H73" s="1028"/>
      <c r="I73" s="1028"/>
      <c r="J73" s="1028"/>
      <c r="K73" s="1028"/>
      <c r="L73" s="1028"/>
      <c r="M73" s="1028"/>
      <c r="N73" s="1028"/>
      <c r="O73" s="1028"/>
      <c r="P73" s="399">
        <v>6</v>
      </c>
      <c r="Q73" s="400">
        <v>3.5</v>
      </c>
      <c r="R73" s="1026">
        <f t="shared" si="20"/>
        <v>105</v>
      </c>
      <c r="S73" s="1027"/>
      <c r="T73" s="401">
        <f t="shared" si="21"/>
        <v>63</v>
      </c>
      <c r="U73" s="402">
        <v>36</v>
      </c>
      <c r="V73" s="402">
        <v>27</v>
      </c>
      <c r="W73" s="402"/>
      <c r="X73" s="403">
        <f t="shared" si="22"/>
        <v>42</v>
      </c>
      <c r="Y73" s="404">
        <v>6</v>
      </c>
      <c r="Z73" s="402"/>
      <c r="AA73" s="402"/>
      <c r="AB73" s="402"/>
      <c r="AC73" s="402"/>
      <c r="AD73" s="402"/>
      <c r="AE73" s="515">
        <f t="shared" si="23"/>
        <v>3.5</v>
      </c>
      <c r="AF73" s="397"/>
      <c r="AG73" s="397"/>
      <c r="AH73" s="397"/>
    </row>
    <row r="74" spans="2:34" s="122" customFormat="1" ht="15.75">
      <c r="B74" s="398"/>
      <c r="C74">
        <f>C73+1</f>
        <v>6</v>
      </c>
      <c r="D74" s="1024" t="s">
        <v>241</v>
      </c>
      <c r="E74" s="1028"/>
      <c r="F74" s="1028"/>
      <c r="G74" s="1028"/>
      <c r="H74" s="1028"/>
      <c r="I74" s="1028"/>
      <c r="J74" s="1028"/>
      <c r="K74" s="1028"/>
      <c r="L74" s="1028"/>
      <c r="M74" s="1028"/>
      <c r="N74" s="1028"/>
      <c r="O74" s="1028"/>
      <c r="P74" s="399">
        <v>6</v>
      </c>
      <c r="Q74" s="400">
        <v>3</v>
      </c>
      <c r="R74" s="1026">
        <f t="shared" si="20"/>
        <v>90</v>
      </c>
      <c r="S74" s="1027"/>
      <c r="T74" s="401">
        <f t="shared" si="21"/>
        <v>54</v>
      </c>
      <c r="U74" s="402">
        <v>36</v>
      </c>
      <c r="V74" s="402">
        <v>18</v>
      </c>
      <c r="W74" s="402"/>
      <c r="X74" s="403">
        <f t="shared" si="22"/>
        <v>36</v>
      </c>
      <c r="Y74" s="404"/>
      <c r="Z74" s="402">
        <v>6</v>
      </c>
      <c r="AA74" s="402"/>
      <c r="AB74" s="402"/>
      <c r="AC74" s="402"/>
      <c r="AD74" s="402"/>
      <c r="AE74" s="515">
        <f t="shared" si="23"/>
        <v>3</v>
      </c>
      <c r="AF74" s="397"/>
      <c r="AG74" s="397"/>
      <c r="AH74" s="397"/>
    </row>
    <row r="75" spans="1:31" s="387" customFormat="1" ht="15.75">
      <c r="A75" s="122"/>
      <c r="B75" s="398"/>
      <c r="C75">
        <v>7</v>
      </c>
      <c r="D75" s="1024" t="s">
        <v>419</v>
      </c>
      <c r="E75" s="1028"/>
      <c r="F75" s="1028"/>
      <c r="G75" s="1028"/>
      <c r="H75" s="1028"/>
      <c r="I75" s="1028"/>
      <c r="J75" s="1028"/>
      <c r="K75" s="1028"/>
      <c r="L75" s="1028"/>
      <c r="M75" s="1028"/>
      <c r="N75" s="1028"/>
      <c r="O75" s="1028"/>
      <c r="P75" s="406">
        <v>6</v>
      </c>
      <c r="Q75" s="407">
        <v>3</v>
      </c>
      <c r="R75" s="1041">
        <f t="shared" si="20"/>
        <v>90</v>
      </c>
      <c r="S75" s="1042"/>
      <c r="T75" s="401">
        <f t="shared" si="21"/>
        <v>54</v>
      </c>
      <c r="U75" s="403">
        <v>36</v>
      </c>
      <c r="V75" s="403">
        <v>18</v>
      </c>
      <c r="W75" s="403"/>
      <c r="X75" s="403">
        <f t="shared" si="22"/>
        <v>36</v>
      </c>
      <c r="Y75" s="401"/>
      <c r="Z75" s="403">
        <v>6</v>
      </c>
      <c r="AA75" s="403"/>
      <c r="AB75" s="403"/>
      <c r="AC75" s="403"/>
      <c r="AD75" s="403"/>
      <c r="AE75" s="515">
        <f t="shared" si="23"/>
        <v>3</v>
      </c>
    </row>
    <row r="76" spans="2:48" s="122" customFormat="1" ht="15.75">
      <c r="B76" s="398"/>
      <c r="C76">
        <v>8</v>
      </c>
      <c r="D76" s="1029" t="s">
        <v>420</v>
      </c>
      <c r="E76" s="1030"/>
      <c r="F76" s="1030"/>
      <c r="G76" s="1030"/>
      <c r="H76" s="1030"/>
      <c r="I76" s="1030"/>
      <c r="J76" s="1030"/>
      <c r="K76" s="1030"/>
      <c r="L76" s="1030"/>
      <c r="M76" s="1030"/>
      <c r="N76" s="1030"/>
      <c r="O76" s="1030"/>
      <c r="P76" s="399">
        <v>6</v>
      </c>
      <c r="Q76" s="400">
        <v>3</v>
      </c>
      <c r="R76" s="1026">
        <f t="shared" si="20"/>
        <v>90</v>
      </c>
      <c r="S76" s="1027"/>
      <c r="T76" s="408">
        <f t="shared" si="21"/>
        <v>54</v>
      </c>
      <c r="U76" s="402">
        <v>36</v>
      </c>
      <c r="V76" s="402">
        <v>18</v>
      </c>
      <c r="W76" s="402"/>
      <c r="X76" s="409">
        <f t="shared" si="22"/>
        <v>36</v>
      </c>
      <c r="Y76" s="404"/>
      <c r="Z76" s="402">
        <v>6</v>
      </c>
      <c r="AA76" s="402"/>
      <c r="AB76" s="402"/>
      <c r="AC76" s="402"/>
      <c r="AD76" s="402">
        <v>6</v>
      </c>
      <c r="AE76" s="515">
        <f t="shared" si="23"/>
        <v>3</v>
      </c>
      <c r="AF76" s="387"/>
      <c r="AG76" s="387"/>
      <c r="AH76" s="387"/>
      <c r="AI76" s="387"/>
      <c r="AJ76" s="387"/>
      <c r="AK76" s="387"/>
      <c r="AL76" s="387"/>
      <c r="AM76" s="387"/>
      <c r="AN76" s="387"/>
      <c r="AO76" s="387"/>
      <c r="AP76" s="387"/>
      <c r="AQ76" s="387"/>
      <c r="AR76" s="387"/>
      <c r="AT76" s="397"/>
      <c r="AU76" s="397"/>
      <c r="AV76" s="397"/>
    </row>
    <row r="77" spans="2:48" s="122" customFormat="1" ht="15.75">
      <c r="B77" s="398"/>
      <c r="C77">
        <v>9</v>
      </c>
      <c r="D77" s="1024" t="s">
        <v>421</v>
      </c>
      <c r="E77" s="1028"/>
      <c r="F77" s="1028"/>
      <c r="G77" s="1028"/>
      <c r="H77" s="1028"/>
      <c r="I77" s="1028"/>
      <c r="J77" s="1028"/>
      <c r="K77" s="1028"/>
      <c r="L77" s="1028"/>
      <c r="M77" s="1028"/>
      <c r="N77" s="1028"/>
      <c r="O77" s="1028"/>
      <c r="P77" s="399">
        <v>6</v>
      </c>
      <c r="Q77" s="400">
        <v>3</v>
      </c>
      <c r="R77" s="1026">
        <f t="shared" si="20"/>
        <v>90</v>
      </c>
      <c r="S77" s="1027"/>
      <c r="T77" s="408">
        <f t="shared" si="21"/>
        <v>54</v>
      </c>
      <c r="U77" s="402">
        <v>27</v>
      </c>
      <c r="V77" s="402"/>
      <c r="W77" s="402">
        <v>27</v>
      </c>
      <c r="X77" s="409">
        <f t="shared" si="22"/>
        <v>36</v>
      </c>
      <c r="Y77" s="404"/>
      <c r="Z77" s="402">
        <v>6</v>
      </c>
      <c r="AA77" s="402"/>
      <c r="AB77" s="402"/>
      <c r="AC77" s="402"/>
      <c r="AD77" s="402"/>
      <c r="AE77" s="515">
        <f t="shared" si="23"/>
        <v>3</v>
      </c>
      <c r="AF77" s="387"/>
      <c r="AG77" s="387"/>
      <c r="AH77" s="387"/>
      <c r="AI77" s="387"/>
      <c r="AJ77" s="387"/>
      <c r="AK77" s="387"/>
      <c r="AL77" s="387"/>
      <c r="AM77" s="387"/>
      <c r="AN77" s="387"/>
      <c r="AO77" s="387"/>
      <c r="AP77" s="387"/>
      <c r="AQ77" s="387"/>
      <c r="AR77" s="387"/>
      <c r="AT77" s="397"/>
      <c r="AU77" s="397"/>
      <c r="AV77" s="397"/>
    </row>
    <row r="78" spans="2:48" s="122" customFormat="1" ht="15.75">
      <c r="B78" s="398"/>
      <c r="C78">
        <v>10</v>
      </c>
      <c r="D78" s="1024" t="s">
        <v>180</v>
      </c>
      <c r="E78" s="1028"/>
      <c r="F78" s="1028"/>
      <c r="G78" s="1028"/>
      <c r="H78" s="1028"/>
      <c r="I78" s="1028"/>
      <c r="J78" s="1028"/>
      <c r="K78" s="1028"/>
      <c r="L78" s="1028"/>
      <c r="M78" s="1028"/>
      <c r="N78" s="1028"/>
      <c r="O78" s="1028"/>
      <c r="P78" s="399">
        <v>6</v>
      </c>
      <c r="Q78" s="455">
        <v>3</v>
      </c>
      <c r="R78" s="1026">
        <f t="shared" si="20"/>
        <v>90</v>
      </c>
      <c r="S78" s="1027"/>
      <c r="T78" s="404">
        <f t="shared" si="21"/>
        <v>54</v>
      </c>
      <c r="U78" s="402">
        <v>27</v>
      </c>
      <c r="V78" s="402">
        <v>27</v>
      </c>
      <c r="W78" s="402"/>
      <c r="X78" s="402">
        <f t="shared" si="22"/>
        <v>36</v>
      </c>
      <c r="Y78" s="404">
        <v>6</v>
      </c>
      <c r="Z78" s="402"/>
      <c r="AA78" s="402"/>
      <c r="AB78" s="402"/>
      <c r="AC78" s="402"/>
      <c r="AD78" s="402"/>
      <c r="AE78" s="515">
        <f t="shared" si="23"/>
        <v>3</v>
      </c>
      <c r="AF78" s="387"/>
      <c r="AG78" s="387"/>
      <c r="AH78" s="387">
        <v>-0.5</v>
      </c>
      <c r="AI78" s="387"/>
      <c r="AJ78" s="387"/>
      <c r="AK78" s="387"/>
      <c r="AL78" s="387"/>
      <c r="AM78" s="387"/>
      <c r="AN78" s="387"/>
      <c r="AO78" s="387"/>
      <c r="AP78" s="387"/>
      <c r="AQ78" s="387"/>
      <c r="AR78" s="387"/>
      <c r="AT78" s="397"/>
      <c r="AU78" s="397"/>
      <c r="AV78" s="397"/>
    </row>
    <row r="79" spans="2:34" s="122" customFormat="1" ht="15.75">
      <c r="B79" s="398"/>
      <c r="C79">
        <v>11</v>
      </c>
      <c r="D79" s="1024" t="s">
        <v>422</v>
      </c>
      <c r="E79" s="1028"/>
      <c r="F79" s="1028"/>
      <c r="G79" s="1028"/>
      <c r="H79" s="1028"/>
      <c r="I79" s="1028"/>
      <c r="J79" s="1028"/>
      <c r="K79" s="1028"/>
      <c r="L79" s="1028"/>
      <c r="M79" s="1028"/>
      <c r="N79" s="1028"/>
      <c r="O79" s="1028"/>
      <c r="P79" s="399">
        <v>6</v>
      </c>
      <c r="Q79" s="400">
        <v>3</v>
      </c>
      <c r="R79" s="1026">
        <f t="shared" si="20"/>
        <v>90</v>
      </c>
      <c r="S79" s="1027"/>
      <c r="T79" s="404">
        <f t="shared" si="21"/>
        <v>54</v>
      </c>
      <c r="U79" s="402">
        <v>36</v>
      </c>
      <c r="V79" s="402">
        <v>18</v>
      </c>
      <c r="W79" s="402"/>
      <c r="X79" s="402">
        <f>R79-T79</f>
        <v>36</v>
      </c>
      <c r="Y79" s="404">
        <v>6</v>
      </c>
      <c r="Z79" s="402"/>
      <c r="AA79" s="402"/>
      <c r="AB79" s="402"/>
      <c r="AC79" s="402"/>
      <c r="AD79" s="402"/>
      <c r="AE79" s="515">
        <f t="shared" si="23"/>
        <v>3</v>
      </c>
      <c r="AF79" s="397"/>
      <c r="AG79" s="397"/>
      <c r="AH79" s="397"/>
    </row>
    <row r="80" spans="2:34" s="122" customFormat="1" ht="16.5" thickBot="1">
      <c r="B80" s="398"/>
      <c r="C80">
        <v>11</v>
      </c>
      <c r="D80" s="1024" t="s">
        <v>423</v>
      </c>
      <c r="E80" s="1028"/>
      <c r="F80" s="1028"/>
      <c r="G80" s="1028"/>
      <c r="H80" s="1028"/>
      <c r="I80" s="1028"/>
      <c r="J80" s="1028"/>
      <c r="K80" s="1028"/>
      <c r="L80" s="1028"/>
      <c r="M80" s="1028"/>
      <c r="N80" s="1028"/>
      <c r="O80" s="1028"/>
      <c r="P80" s="399">
        <v>6</v>
      </c>
      <c r="Q80" s="400">
        <v>1</v>
      </c>
      <c r="R80" s="1026">
        <f t="shared" si="20"/>
        <v>30</v>
      </c>
      <c r="S80" s="1027"/>
      <c r="T80" s="404">
        <f t="shared" si="21"/>
        <v>0</v>
      </c>
      <c r="U80" s="402"/>
      <c r="V80" s="402"/>
      <c r="W80" s="402"/>
      <c r="X80" s="402">
        <f>R80-T80</f>
        <v>30</v>
      </c>
      <c r="Y80"/>
      <c r="Z80"/>
      <c r="AA80"/>
      <c r="AB80">
        <v>6</v>
      </c>
      <c r="AC80"/>
      <c r="AD80"/>
      <c r="AE80" s="515">
        <f t="shared" si="23"/>
        <v>0</v>
      </c>
      <c r="AF80" s="397"/>
      <c r="AG80" s="397"/>
      <c r="AH80" s="397"/>
    </row>
    <row r="81" spans="3:34" s="410" customFormat="1" ht="17.25" thickBot="1" thickTop="1">
      <c r="C81"/>
      <c r="D81" s="1033" t="s">
        <v>404</v>
      </c>
      <c r="E81" s="1034"/>
      <c r="F81" s="1034"/>
      <c r="G81" s="1034"/>
      <c r="H81" s="1034"/>
      <c r="I81" s="1034"/>
      <c r="J81" s="1034"/>
      <c r="K81" s="1034"/>
      <c r="L81" s="1034"/>
      <c r="M81" s="1034"/>
      <c r="N81" s="1034"/>
      <c r="O81" s="1034"/>
      <c r="P81" s="1034"/>
      <c r="Q81" s="412">
        <f>SUM(Q69:Q80)</f>
        <v>31</v>
      </c>
      <c r="R81" s="1035">
        <f>SUM(R69:R80)</f>
        <v>930</v>
      </c>
      <c r="S81" s="1036"/>
      <c r="T81" s="412">
        <f>SUM(T69:T80)</f>
        <v>540</v>
      </c>
      <c r="U81" s="412">
        <f>SUM(U69:U80)</f>
        <v>306</v>
      </c>
      <c r="V81" s="412">
        <f>SUM(V69:V80)</f>
        <v>207</v>
      </c>
      <c r="W81" s="412">
        <f>SUM(W69:W80)</f>
        <v>27</v>
      </c>
      <c r="X81" s="412">
        <f>SUM(X69:X80)</f>
        <v>390</v>
      </c>
      <c r="Y81" s="423">
        <v>3</v>
      </c>
      <c r="Z81" s="424">
        <v>8</v>
      </c>
      <c r="AA81" s="424"/>
      <c r="AB81" s="424">
        <v>1</v>
      </c>
      <c r="AC81" s="424"/>
      <c r="AD81" s="518">
        <v>1</v>
      </c>
      <c r="AE81" s="519">
        <f>SUM(AE69:AE80)</f>
        <v>30</v>
      </c>
      <c r="AF81" s="414"/>
      <c r="AG81" s="414"/>
      <c r="AH81" s="414"/>
    </row>
    <row r="82" spans="3:31" s="387" customFormat="1" ht="18.75" customHeight="1" hidden="1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</row>
    <row r="83" spans="17:26" s="387" customFormat="1" ht="16.5" thickTop="1">
      <c r="Q83"/>
      <c r="Z83" s="425"/>
    </row>
    <row r="85" spans="3:7" s="387" customFormat="1" ht="25.5" customHeight="1" thickBot="1">
      <c r="C85" s="1045" t="s">
        <v>250</v>
      </c>
      <c r="D85" s="1045"/>
      <c r="E85" s="1045"/>
      <c r="F85" s="1045"/>
      <c r="G85" s="1045"/>
    </row>
    <row r="86" spans="2:48" s="122" customFormat="1" ht="89.25" customHeight="1" thickBot="1" thickTop="1">
      <c r="B86" s="389" t="s">
        <v>393</v>
      </c>
      <c r="C86" s="416" t="s">
        <v>187</v>
      </c>
      <c r="D86" s="1046" t="s">
        <v>188</v>
      </c>
      <c r="E86" s="1047"/>
      <c r="F86" s="1047"/>
      <c r="G86" s="1047"/>
      <c r="H86" s="1047"/>
      <c r="I86" s="1047"/>
      <c r="J86" s="1047"/>
      <c r="K86" s="1047"/>
      <c r="L86" s="1047"/>
      <c r="M86" s="1047"/>
      <c r="N86" s="1047"/>
      <c r="O86" s="1047"/>
      <c r="P86" s="391" t="s">
        <v>189</v>
      </c>
      <c r="Q86" s="392" t="s">
        <v>190</v>
      </c>
      <c r="R86" s="1048" t="s">
        <v>191</v>
      </c>
      <c r="S86" s="1049"/>
      <c r="T86" s="392" t="s">
        <v>192</v>
      </c>
      <c r="U86" s="393" t="s">
        <v>193</v>
      </c>
      <c r="V86" s="393" t="s">
        <v>194</v>
      </c>
      <c r="W86" s="394" t="s">
        <v>96</v>
      </c>
      <c r="X86" s="395" t="s">
        <v>195</v>
      </c>
      <c r="Y86" s="396" t="s">
        <v>86</v>
      </c>
      <c r="Z86" s="393" t="s">
        <v>87</v>
      </c>
      <c r="AA86" s="394" t="s">
        <v>394</v>
      </c>
      <c r="AB86" s="394" t="s">
        <v>197</v>
      </c>
      <c r="AC86" s="394" t="s">
        <v>405</v>
      </c>
      <c r="AD86" s="394" t="s">
        <v>396</v>
      </c>
      <c r="AE86" s="513" t="s">
        <v>198</v>
      </c>
      <c r="AF86" s="387"/>
      <c r="AG86" s="387"/>
      <c r="AH86" s="387"/>
      <c r="AI86" s="387"/>
      <c r="AJ86" s="387"/>
      <c r="AK86" s="387"/>
      <c r="AL86" s="387"/>
      <c r="AM86" s="387"/>
      <c r="AN86" s="387"/>
      <c r="AO86" s="387"/>
      <c r="AP86" s="387"/>
      <c r="AQ86" s="387"/>
      <c r="AR86" s="387"/>
      <c r="AT86" s="397"/>
      <c r="AU86" s="397"/>
      <c r="AV86" s="397"/>
    </row>
    <row r="87" spans="2:31" s="122" customFormat="1" ht="16.5" thickTop="1">
      <c r="B87" s="398"/>
      <c r="C87" s="447">
        <v>1</v>
      </c>
      <c r="D87" s="1039" t="s">
        <v>424</v>
      </c>
      <c r="E87" s="1040"/>
      <c r="F87" s="1040"/>
      <c r="G87" s="1040"/>
      <c r="H87" s="1040"/>
      <c r="I87" s="1040"/>
      <c r="J87" s="1040"/>
      <c r="K87" s="1040"/>
      <c r="L87" s="1040"/>
      <c r="M87" s="1040"/>
      <c r="N87" s="1040"/>
      <c r="O87" s="1040"/>
      <c r="P87" s="406">
        <v>7</v>
      </c>
      <c r="Q87" s="407">
        <v>4</v>
      </c>
      <c r="R87" s="1041">
        <f aca="true" t="shared" si="24" ref="R87:R96">Q87*30</f>
        <v>120</v>
      </c>
      <c r="S87" s="1042"/>
      <c r="T87" s="401">
        <f aca="true" t="shared" si="25" ref="T87:T96">U87+V87+W87</f>
        <v>72</v>
      </c>
      <c r="U87" s="403">
        <v>36</v>
      </c>
      <c r="V87" s="403">
        <v>36</v>
      </c>
      <c r="W87" s="403"/>
      <c r="X87" s="403">
        <f aca="true" t="shared" si="26" ref="X87:X96">R87-T87</f>
        <v>48</v>
      </c>
      <c r="Y87" s="401"/>
      <c r="Z87" s="403">
        <v>7</v>
      </c>
      <c r="AA87" s="403"/>
      <c r="AB87" s="437"/>
      <c r="AC87" s="437"/>
      <c r="AD87" s="436"/>
      <c r="AE87" s="514">
        <f aca="true" t="shared" si="27" ref="AE87:AE96">(U87+V87+W87)/18</f>
        <v>4</v>
      </c>
    </row>
    <row r="88" spans="2:31" s="122" customFormat="1" ht="15.75">
      <c r="B88" s="398"/>
      <c r="C88" s="447">
        <v>2</v>
      </c>
      <c r="D88" s="1039" t="s">
        <v>238</v>
      </c>
      <c r="E88" s="1040"/>
      <c r="F88" s="1040"/>
      <c r="G88" s="1040"/>
      <c r="H88" s="1040"/>
      <c r="I88" s="1040"/>
      <c r="J88" s="1040"/>
      <c r="K88" s="1040"/>
      <c r="L88" s="1040"/>
      <c r="M88" s="1040"/>
      <c r="N88" s="1040"/>
      <c r="O88" s="1040"/>
      <c r="P88" s="406">
        <v>7</v>
      </c>
      <c r="Q88" s="407">
        <v>1.5</v>
      </c>
      <c r="R88" s="1041">
        <f t="shared" si="24"/>
        <v>45</v>
      </c>
      <c r="S88" s="1042"/>
      <c r="T88" s="401">
        <f t="shared" si="25"/>
        <v>36</v>
      </c>
      <c r="U88" s="403"/>
      <c r="V88" s="403">
        <v>36</v>
      </c>
      <c r="W88" s="403"/>
      <c r="X88" s="403">
        <f t="shared" si="26"/>
        <v>9</v>
      </c>
      <c r="Y88" s="401"/>
      <c r="Z88" s="403">
        <v>7</v>
      </c>
      <c r="AA88" s="403"/>
      <c r="AB88" s="437"/>
      <c r="AC88" s="437"/>
      <c r="AD88" s="436"/>
      <c r="AE88" s="515">
        <f t="shared" si="27"/>
        <v>2</v>
      </c>
    </row>
    <row r="89" spans="2:31" s="122" customFormat="1" ht="15.75">
      <c r="B89" s="398"/>
      <c r="C89" s="447">
        <v>3</v>
      </c>
      <c r="D89" s="1024" t="s">
        <v>425</v>
      </c>
      <c r="E89" s="1028"/>
      <c r="F89" s="1028"/>
      <c r="G89" s="1028"/>
      <c r="H89" s="1028"/>
      <c r="I89" s="1028"/>
      <c r="J89" s="1028"/>
      <c r="K89" s="1028"/>
      <c r="L89" s="1028"/>
      <c r="M89" s="1028"/>
      <c r="N89" s="1028"/>
      <c r="O89" s="1028"/>
      <c r="P89" s="399">
        <v>7</v>
      </c>
      <c r="Q89" s="400">
        <v>3.5</v>
      </c>
      <c r="R89" s="1026">
        <f t="shared" si="24"/>
        <v>105</v>
      </c>
      <c r="S89" s="1027"/>
      <c r="T89" s="401">
        <f t="shared" si="25"/>
        <v>72</v>
      </c>
      <c r="U89" s="402">
        <v>36</v>
      </c>
      <c r="V89" s="402">
        <v>36</v>
      </c>
      <c r="W89" s="402"/>
      <c r="X89" s="403">
        <f t="shared" si="26"/>
        <v>33</v>
      </c>
      <c r="Y89" s="404">
        <v>7</v>
      </c>
      <c r="Z89" s="402"/>
      <c r="AA89" s="403"/>
      <c r="AB89" s="437"/>
      <c r="AC89" s="437"/>
      <c r="AD89" s="436"/>
      <c r="AE89" s="515">
        <f t="shared" si="27"/>
        <v>4</v>
      </c>
    </row>
    <row r="90" spans="2:31" s="122" customFormat="1" ht="15.75">
      <c r="B90" s="398"/>
      <c r="C90" s="447">
        <v>4</v>
      </c>
      <c r="D90" s="1024" t="s">
        <v>159</v>
      </c>
      <c r="E90" s="1028"/>
      <c r="F90" s="1028"/>
      <c r="G90" s="1028"/>
      <c r="H90" s="1028"/>
      <c r="I90" s="1028"/>
      <c r="J90" s="1028"/>
      <c r="K90" s="1028"/>
      <c r="L90" s="1028"/>
      <c r="M90" s="1028"/>
      <c r="N90" s="1028"/>
      <c r="O90" s="1028"/>
      <c r="P90" s="399">
        <v>7</v>
      </c>
      <c r="Q90" s="400">
        <v>2.5</v>
      </c>
      <c r="R90" s="1026">
        <f t="shared" si="24"/>
        <v>75</v>
      </c>
      <c r="S90" s="1027"/>
      <c r="T90" s="401">
        <f t="shared" si="25"/>
        <v>54</v>
      </c>
      <c r="U90" s="402">
        <v>36</v>
      </c>
      <c r="V90" s="402">
        <v>18</v>
      </c>
      <c r="W90" s="402"/>
      <c r="X90" s="403">
        <f t="shared" si="26"/>
        <v>21</v>
      </c>
      <c r="Y90" s="404"/>
      <c r="Z90" s="402">
        <v>7</v>
      </c>
      <c r="AA90" s="403"/>
      <c r="AB90" s="437"/>
      <c r="AC90" s="437"/>
      <c r="AD90" s="436"/>
      <c r="AE90" s="515">
        <f t="shared" si="27"/>
        <v>3</v>
      </c>
    </row>
    <row r="91" spans="1:31" s="387" customFormat="1" ht="15.75">
      <c r="A91" s="122"/>
      <c r="B91" s="398"/>
      <c r="C91" s="447">
        <v>5</v>
      </c>
      <c r="D91" s="1024" t="s">
        <v>181</v>
      </c>
      <c r="E91" s="1028"/>
      <c r="F91" s="1028"/>
      <c r="G91" s="1028"/>
      <c r="H91" s="1028"/>
      <c r="I91" s="1028"/>
      <c r="J91" s="1028"/>
      <c r="K91" s="1028"/>
      <c r="L91" s="1028"/>
      <c r="M91" s="1028"/>
      <c r="N91" s="1028"/>
      <c r="O91" s="1028"/>
      <c r="P91" s="399">
        <v>7</v>
      </c>
      <c r="Q91" s="400">
        <v>3</v>
      </c>
      <c r="R91" s="1026">
        <f t="shared" si="24"/>
        <v>90</v>
      </c>
      <c r="S91" s="1027"/>
      <c r="T91" s="401">
        <f t="shared" si="25"/>
        <v>54</v>
      </c>
      <c r="U91" s="402">
        <v>36</v>
      </c>
      <c r="V91" s="402">
        <v>18</v>
      </c>
      <c r="W91" s="402"/>
      <c r="X91" s="402">
        <f t="shared" si="26"/>
        <v>36</v>
      </c>
      <c r="Y91" s="404"/>
      <c r="Z91" s="402">
        <v>7</v>
      </c>
      <c r="AA91" s="403"/>
      <c r="AB91" s="437"/>
      <c r="AC91" s="437"/>
      <c r="AD91" s="436"/>
      <c r="AE91" s="515">
        <f t="shared" si="27"/>
        <v>3</v>
      </c>
    </row>
    <row r="92" spans="2:32" s="122" customFormat="1" ht="15.75">
      <c r="B92" s="398"/>
      <c r="C92" s="447">
        <v>6</v>
      </c>
      <c r="D92" s="1024" t="s">
        <v>426</v>
      </c>
      <c r="E92" s="1028"/>
      <c r="F92" s="1028"/>
      <c r="G92" s="1028"/>
      <c r="H92" s="1028"/>
      <c r="I92" s="1028"/>
      <c r="J92" s="1028"/>
      <c r="K92" s="1028"/>
      <c r="L92" s="1028"/>
      <c r="M92" s="1028"/>
      <c r="N92" s="1028"/>
      <c r="O92" s="1028"/>
      <c r="P92" s="399">
        <v>7</v>
      </c>
      <c r="Q92" s="400">
        <v>3</v>
      </c>
      <c r="R92" s="1026">
        <f t="shared" si="24"/>
        <v>90</v>
      </c>
      <c r="S92" s="1027"/>
      <c r="T92" s="404">
        <f t="shared" si="25"/>
        <v>36</v>
      </c>
      <c r="U92" s="402">
        <v>18</v>
      </c>
      <c r="V92" s="402">
        <v>18</v>
      </c>
      <c r="W92" s="402"/>
      <c r="X92" s="402">
        <f t="shared" si="26"/>
        <v>54</v>
      </c>
      <c r="Y92" s="404"/>
      <c r="Z92" s="402">
        <v>7</v>
      </c>
      <c r="AA92" s="403"/>
      <c r="AB92" s="437"/>
      <c r="AC92" s="437"/>
      <c r="AD92" s="436"/>
      <c r="AE92" s="515">
        <f t="shared" si="27"/>
        <v>2</v>
      </c>
      <c r="AF92" s="397"/>
    </row>
    <row r="93" spans="1:31" s="387" customFormat="1" ht="15.75">
      <c r="A93" s="122"/>
      <c r="B93" s="398"/>
      <c r="C93" s="447">
        <v>7</v>
      </c>
      <c r="D93" s="1029" t="s">
        <v>427</v>
      </c>
      <c r="E93" s="1030"/>
      <c r="F93" s="1030"/>
      <c r="G93" s="1030"/>
      <c r="H93" s="1030"/>
      <c r="I93" s="1030"/>
      <c r="J93" s="1030"/>
      <c r="K93" s="1030"/>
      <c r="L93" s="1030"/>
      <c r="M93" s="1030"/>
      <c r="N93" s="1030"/>
      <c r="O93" s="1030"/>
      <c r="P93" s="399">
        <v>7</v>
      </c>
      <c r="Q93" s="448">
        <v>3</v>
      </c>
      <c r="R93" s="1026">
        <f t="shared" si="24"/>
        <v>90</v>
      </c>
      <c r="S93" s="1027"/>
      <c r="T93" s="404">
        <f>U93+V93+W93</f>
        <v>36</v>
      </c>
      <c r="U93" s="402">
        <v>18</v>
      </c>
      <c r="V93" s="402">
        <v>18</v>
      </c>
      <c r="W93" s="402"/>
      <c r="X93" s="403">
        <f t="shared" si="26"/>
        <v>54</v>
      </c>
      <c r="Y93" s="404">
        <v>7</v>
      </c>
      <c r="Z93"/>
      <c r="AA93" s="403"/>
      <c r="AB93" s="437"/>
      <c r="AC93" s="437"/>
      <c r="AD93" s="436"/>
      <c r="AE93" s="515">
        <f t="shared" si="27"/>
        <v>2</v>
      </c>
    </row>
    <row r="94" spans="2:46" s="122" customFormat="1" ht="15.75">
      <c r="B94" s="398"/>
      <c r="C94" s="447">
        <v>8</v>
      </c>
      <c r="D94" s="1029" t="s">
        <v>428</v>
      </c>
      <c r="E94" s="1030"/>
      <c r="F94" s="1030"/>
      <c r="G94" s="1030"/>
      <c r="H94" s="1030"/>
      <c r="I94" s="1030"/>
      <c r="J94" s="1030"/>
      <c r="K94" s="1030"/>
      <c r="L94" s="1030"/>
      <c r="M94" s="1030"/>
      <c r="N94" s="1030"/>
      <c r="O94" s="1030"/>
      <c r="P94" s="399">
        <v>7</v>
      </c>
      <c r="Q94" s="400">
        <v>3.5</v>
      </c>
      <c r="R94" s="1026">
        <f t="shared" si="24"/>
        <v>105</v>
      </c>
      <c r="S94" s="1027"/>
      <c r="T94" s="401">
        <f t="shared" si="25"/>
        <v>72</v>
      </c>
      <c r="U94" s="402">
        <v>36</v>
      </c>
      <c r="V94" s="402"/>
      <c r="W94" s="402">
        <v>36</v>
      </c>
      <c r="X94" s="403">
        <f t="shared" si="26"/>
        <v>33</v>
      </c>
      <c r="Y94" s="404"/>
      <c r="Z94" s="403">
        <v>7</v>
      </c>
      <c r="AA94" s="403"/>
      <c r="AB94" s="437"/>
      <c r="AC94" s="437"/>
      <c r="AD94" s="436"/>
      <c r="AE94" s="515">
        <f t="shared" si="27"/>
        <v>4</v>
      </c>
      <c r="AF94" s="387"/>
      <c r="AG94" s="387"/>
      <c r="AH94" s="387"/>
      <c r="AI94" s="387"/>
      <c r="AJ94" s="387"/>
      <c r="AK94" s="387"/>
      <c r="AL94" s="387"/>
      <c r="AM94" s="387"/>
      <c r="AN94" s="387"/>
      <c r="AO94" s="387"/>
      <c r="AP94" s="387"/>
      <c r="AR94" s="397"/>
      <c r="AS94" s="397"/>
      <c r="AT94" s="397"/>
    </row>
    <row r="95" spans="2:34" s="122" customFormat="1" ht="15.75">
      <c r="B95" s="398"/>
      <c r="C95" s="447">
        <v>9</v>
      </c>
      <c r="D95" s="1029" t="s">
        <v>429</v>
      </c>
      <c r="E95" s="1030"/>
      <c r="F95" s="1030"/>
      <c r="G95" s="1030"/>
      <c r="H95" s="1030"/>
      <c r="I95" s="1030"/>
      <c r="J95" s="1030"/>
      <c r="K95" s="1030"/>
      <c r="L95" s="1030"/>
      <c r="M95" s="1030"/>
      <c r="N95" s="1030"/>
      <c r="O95" s="1030"/>
      <c r="P95" s="399">
        <v>7</v>
      </c>
      <c r="Q95" s="400">
        <v>3</v>
      </c>
      <c r="R95" s="1041">
        <f t="shared" si="24"/>
        <v>90</v>
      </c>
      <c r="S95" s="1042"/>
      <c r="T95" s="401">
        <f t="shared" si="25"/>
        <v>54</v>
      </c>
      <c r="U95" s="402">
        <v>36</v>
      </c>
      <c r="V95" s="402">
        <v>18</v>
      </c>
      <c r="W95" s="402"/>
      <c r="X95" s="402">
        <f t="shared" si="26"/>
        <v>36</v>
      </c>
      <c r="Y95" s="404">
        <v>7</v>
      </c>
      <c r="Z95" s="402"/>
      <c r="AA95" s="403"/>
      <c r="AB95" s="437"/>
      <c r="AC95" s="437"/>
      <c r="AD95" s="436"/>
      <c r="AE95" s="515">
        <f t="shared" si="27"/>
        <v>3</v>
      </c>
      <c r="AF95" s="397"/>
      <c r="AG95" s="397"/>
      <c r="AH95" s="397"/>
    </row>
    <row r="96" spans="1:31" s="387" customFormat="1" ht="27.75" customHeight="1" thickBot="1">
      <c r="A96" s="122"/>
      <c r="B96" s="398"/>
      <c r="C96" s="447">
        <v>10</v>
      </c>
      <c r="D96" s="1029" t="s">
        <v>442</v>
      </c>
      <c r="E96" s="1045"/>
      <c r="F96" s="1045"/>
      <c r="G96" s="1045"/>
      <c r="H96" s="1045"/>
      <c r="I96" s="1045"/>
      <c r="J96" s="1045"/>
      <c r="K96" s="1045"/>
      <c r="L96" s="1045"/>
      <c r="M96" s="1045"/>
      <c r="N96" s="1045"/>
      <c r="O96" s="1045"/>
      <c r="P96" s="399">
        <v>7</v>
      </c>
      <c r="Q96" s="400">
        <v>3</v>
      </c>
      <c r="R96" s="1026">
        <f t="shared" si="24"/>
        <v>90</v>
      </c>
      <c r="S96" s="1027"/>
      <c r="T96" s="401">
        <f t="shared" si="25"/>
        <v>54</v>
      </c>
      <c r="U96" s="402">
        <v>18</v>
      </c>
      <c r="V96" s="402">
        <v>18</v>
      </c>
      <c r="W96" s="402">
        <v>18</v>
      </c>
      <c r="X96" s="403">
        <f t="shared" si="26"/>
        <v>36</v>
      </c>
      <c r="Y96" s="404"/>
      <c r="Z96" s="403">
        <v>7</v>
      </c>
      <c r="AA96" s="403"/>
      <c r="AB96" s="437"/>
      <c r="AC96" s="437"/>
      <c r="AD96" s="436"/>
      <c r="AE96" s="515">
        <f t="shared" si="27"/>
        <v>3</v>
      </c>
    </row>
    <row r="97" spans="3:46" s="410" customFormat="1" ht="17.25" thickBot="1" thickTop="1">
      <c r="C97" s="411"/>
      <c r="D97" s="1033" t="s">
        <v>404</v>
      </c>
      <c r="E97" s="1034"/>
      <c r="F97" s="1034"/>
      <c r="G97" s="1034"/>
      <c r="H97" s="1034"/>
      <c r="I97" s="1034"/>
      <c r="J97" s="1034"/>
      <c r="K97" s="1034"/>
      <c r="L97" s="1034"/>
      <c r="M97" s="1034"/>
      <c r="N97" s="1034"/>
      <c r="O97" s="1034"/>
      <c r="P97" s="1034"/>
      <c r="Q97" s="400">
        <f>SUM(Q87:Q96)</f>
        <v>30</v>
      </c>
      <c r="R97" s="1043">
        <f>SUM(R87:R96)</f>
        <v>900</v>
      </c>
      <c r="S97" s="1044"/>
      <c r="T97" s="412">
        <f>SUM(T87:T96)</f>
        <v>540</v>
      </c>
      <c r="U97" s="412">
        <f>SUM(U87:U96)</f>
        <v>270</v>
      </c>
      <c r="V97" s="412">
        <f>SUM(V87:V96)</f>
        <v>216</v>
      </c>
      <c r="W97" s="412">
        <v>18</v>
      </c>
      <c r="X97" s="412">
        <f>SUM(X87:X96)</f>
        <v>360</v>
      </c>
      <c r="Y97" s="412">
        <v>3</v>
      </c>
      <c r="Z97" s="413">
        <v>7</v>
      </c>
      <c r="AA97" s="413"/>
      <c r="AB97" s="413"/>
      <c r="AC97" s="413"/>
      <c r="AD97" s="512"/>
      <c r="AE97" s="519">
        <f>SUM(AE87:AE96)</f>
        <v>30</v>
      </c>
      <c r="AF97" s="387"/>
      <c r="AG97" s="387"/>
      <c r="AH97" s="387"/>
      <c r="AI97" s="387"/>
      <c r="AJ97" s="387"/>
      <c r="AK97" s="387"/>
      <c r="AL97" s="387"/>
      <c r="AM97" s="387"/>
      <c r="AN97" s="387"/>
      <c r="AO97" s="387"/>
      <c r="AP97" s="387"/>
      <c r="AR97" s="414"/>
      <c r="AS97" s="414"/>
      <c r="AT97" s="414"/>
    </row>
    <row r="98" spans="3:7" s="387" customFormat="1" ht="27" customHeight="1" thickBot="1" thickTop="1">
      <c r="C98" s="1045" t="s">
        <v>264</v>
      </c>
      <c r="D98" s="1045"/>
      <c r="E98" s="1045"/>
      <c r="F98" s="1045"/>
      <c r="G98" s="1045"/>
    </row>
    <row r="99" spans="2:48" s="122" customFormat="1" ht="89.25" customHeight="1" thickBot="1" thickTop="1">
      <c r="B99" s="389" t="s">
        <v>393</v>
      </c>
      <c r="C99" s="416" t="s">
        <v>187</v>
      </c>
      <c r="D99" s="1046" t="s">
        <v>188</v>
      </c>
      <c r="E99" s="1047"/>
      <c r="F99" s="1047"/>
      <c r="G99" s="1047"/>
      <c r="H99" s="1047"/>
      <c r="I99" s="1047"/>
      <c r="J99" s="1047"/>
      <c r="K99" s="1047"/>
      <c r="L99" s="1047"/>
      <c r="M99" s="1047"/>
      <c r="N99" s="1047"/>
      <c r="O99" s="1047"/>
      <c r="P99" s="391" t="s">
        <v>189</v>
      </c>
      <c r="Q99" s="392" t="s">
        <v>190</v>
      </c>
      <c r="R99" s="1048" t="s">
        <v>191</v>
      </c>
      <c r="S99" s="1049"/>
      <c r="T99" s="392" t="s">
        <v>192</v>
      </c>
      <c r="U99" s="393" t="s">
        <v>193</v>
      </c>
      <c r="V99" s="393" t="s">
        <v>194</v>
      </c>
      <c r="W99" s="394" t="s">
        <v>96</v>
      </c>
      <c r="X99" s="395" t="s">
        <v>195</v>
      </c>
      <c r="Y99" s="396" t="s">
        <v>86</v>
      </c>
      <c r="Z99" s="393" t="s">
        <v>87</v>
      </c>
      <c r="AA99" s="394" t="s">
        <v>394</v>
      </c>
      <c r="AB99" s="394" t="s">
        <v>197</v>
      </c>
      <c r="AC99" s="394" t="s">
        <v>405</v>
      </c>
      <c r="AD99" s="394" t="s">
        <v>396</v>
      </c>
      <c r="AE99" s="513" t="s">
        <v>198</v>
      </c>
      <c r="AF99" s="387"/>
      <c r="AG99" s="387"/>
      <c r="AH99" s="387"/>
      <c r="AI99" s="387"/>
      <c r="AJ99" s="387"/>
      <c r="AK99" s="387"/>
      <c r="AL99" s="387"/>
      <c r="AM99" s="387"/>
      <c r="AN99" s="387"/>
      <c r="AO99" s="387"/>
      <c r="AP99" s="387"/>
      <c r="AQ99" s="387"/>
      <c r="AR99" s="387"/>
      <c r="AT99" s="397"/>
      <c r="AU99" s="397"/>
      <c r="AV99" s="397"/>
    </row>
    <row r="100" spans="1:31" s="387" customFormat="1" ht="16.5" thickTop="1">
      <c r="A100" s="122"/>
      <c r="B100" s="398"/>
      <c r="C100" s="447">
        <v>1</v>
      </c>
      <c r="D100" s="1024" t="s">
        <v>430</v>
      </c>
      <c r="E100" s="1025"/>
      <c r="F100" s="1025"/>
      <c r="G100" s="1025"/>
      <c r="H100" s="1025"/>
      <c r="I100" s="1025"/>
      <c r="J100" s="1025"/>
      <c r="K100" s="1025"/>
      <c r="L100" s="1025"/>
      <c r="M100" s="1025"/>
      <c r="N100" s="1025"/>
      <c r="O100" s="1045"/>
      <c r="P100" s="406">
        <v>8</v>
      </c>
      <c r="Q100" s="407">
        <v>3</v>
      </c>
      <c r="R100" s="1041">
        <f aca="true" t="shared" si="28" ref="R100:R106">Q100*30</f>
        <v>90</v>
      </c>
      <c r="S100" s="1042"/>
      <c r="T100" s="401">
        <f>U100+V100+W100</f>
        <v>27</v>
      </c>
      <c r="U100" s="403">
        <v>18</v>
      </c>
      <c r="V100" s="403">
        <v>9</v>
      </c>
      <c r="W100" s="403"/>
      <c r="X100" s="403">
        <f aca="true" t="shared" si="29" ref="X100:X106">R100-T100</f>
        <v>63</v>
      </c>
      <c r="Y100" s="401"/>
      <c r="Z100" s="403">
        <v>8</v>
      </c>
      <c r="AA100" s="403"/>
      <c r="AB100" s="437"/>
      <c r="AC100" s="437"/>
      <c r="AD100" s="403"/>
      <c r="AE100" s="514">
        <f aca="true" t="shared" si="30" ref="AE100:AE106">(U100+V100+W100)/9</f>
        <v>3</v>
      </c>
    </row>
    <row r="101" spans="2:46" s="122" customFormat="1" ht="15.75">
      <c r="B101" s="398"/>
      <c r="C101" s="439">
        <v>2</v>
      </c>
      <c r="D101" s="1024" t="s">
        <v>431</v>
      </c>
      <c r="E101" s="1025"/>
      <c r="F101" s="1025"/>
      <c r="G101" s="1025"/>
      <c r="H101" s="1025"/>
      <c r="I101" s="1025"/>
      <c r="J101" s="1025"/>
      <c r="K101" s="1025"/>
      <c r="L101" s="1025"/>
      <c r="M101" s="1025"/>
      <c r="N101" s="1025"/>
      <c r="O101" s="1045"/>
      <c r="P101" s="399">
        <v>8</v>
      </c>
      <c r="Q101" s="400">
        <v>3.5</v>
      </c>
      <c r="R101" s="1041">
        <f t="shared" si="28"/>
        <v>105</v>
      </c>
      <c r="S101" s="1042"/>
      <c r="T101" s="401">
        <f>U101+V101+W101</f>
        <v>45</v>
      </c>
      <c r="U101" s="402">
        <v>18</v>
      </c>
      <c r="V101" s="402"/>
      <c r="W101" s="402">
        <v>27</v>
      </c>
      <c r="X101" s="403">
        <f t="shared" si="29"/>
        <v>60</v>
      </c>
      <c r="Y101" s="404"/>
      <c r="Z101" s="403">
        <v>8</v>
      </c>
      <c r="AA101" s="403"/>
      <c r="AB101" s="437"/>
      <c r="AC101" s="437"/>
      <c r="AD101" s="403"/>
      <c r="AE101" s="515">
        <f t="shared" si="30"/>
        <v>5</v>
      </c>
      <c r="AF101" s="387"/>
      <c r="AG101" s="387"/>
      <c r="AH101" s="387">
        <v>-0.5</v>
      </c>
      <c r="AI101" s="387"/>
      <c r="AJ101" s="387"/>
      <c r="AK101" s="387"/>
      <c r="AL101" s="387"/>
      <c r="AM101" s="387"/>
      <c r="AN101" s="387"/>
      <c r="AO101" s="387"/>
      <c r="AP101" s="387"/>
      <c r="AR101" s="397"/>
      <c r="AS101" s="397"/>
      <c r="AT101" s="397"/>
    </row>
    <row r="102" spans="2:46" s="122" customFormat="1" ht="15.75">
      <c r="B102" s="398"/>
      <c r="C102" s="447">
        <v>3</v>
      </c>
      <c r="D102" s="1024" t="s">
        <v>432</v>
      </c>
      <c r="E102" s="1025"/>
      <c r="F102" s="1025"/>
      <c r="G102" s="1025"/>
      <c r="H102" s="1025"/>
      <c r="I102" s="1025"/>
      <c r="J102" s="1025"/>
      <c r="K102" s="1025"/>
      <c r="L102" s="1025"/>
      <c r="M102" s="1025"/>
      <c r="N102" s="1025"/>
      <c r="O102" s="1045"/>
      <c r="P102" s="399">
        <v>8</v>
      </c>
      <c r="Q102" s="400">
        <v>1</v>
      </c>
      <c r="R102" s="1026">
        <f t="shared" si="28"/>
        <v>30</v>
      </c>
      <c r="S102" s="1027"/>
      <c r="T102" s="401">
        <f>U102+V102+W102</f>
        <v>0</v>
      </c>
      <c r="U102" s="402"/>
      <c r="V102" s="402"/>
      <c r="W102" s="402"/>
      <c r="X102" s="403">
        <f t="shared" si="29"/>
        <v>30</v>
      </c>
      <c r="Y102" s="404"/>
      <c r="Z102" s="402"/>
      <c r="AA102" s="402"/>
      <c r="AB102" s="437">
        <v>8</v>
      </c>
      <c r="AC102" s="437"/>
      <c r="AD102" s="403"/>
      <c r="AE102" s="515">
        <f t="shared" si="30"/>
        <v>0</v>
      </c>
      <c r="AF102" s="387"/>
      <c r="AG102" s="387"/>
      <c r="AH102" s="387"/>
      <c r="AI102" s="387"/>
      <c r="AJ102" s="387"/>
      <c r="AK102" s="387"/>
      <c r="AL102" s="387"/>
      <c r="AM102" s="387"/>
      <c r="AN102" s="387"/>
      <c r="AO102" s="387"/>
      <c r="AP102" s="387"/>
      <c r="AR102" s="397"/>
      <c r="AS102" s="397"/>
      <c r="AT102" s="397"/>
    </row>
    <row r="103" spans="2:32" s="122" customFormat="1" ht="15.75">
      <c r="B103" s="398"/>
      <c r="C103" s="439">
        <v>4</v>
      </c>
      <c r="D103" s="1024" t="s">
        <v>433</v>
      </c>
      <c r="E103" s="1025"/>
      <c r="F103" s="1025"/>
      <c r="G103" s="1025"/>
      <c r="H103" s="1025"/>
      <c r="I103" s="1025"/>
      <c r="J103" s="1025"/>
      <c r="K103" s="1025"/>
      <c r="L103" s="1025"/>
      <c r="M103" s="1025"/>
      <c r="N103" s="1025"/>
      <c r="O103" s="1045"/>
      <c r="P103" s="406">
        <v>8</v>
      </c>
      <c r="Q103" s="407">
        <v>3</v>
      </c>
      <c r="R103" s="1041">
        <f t="shared" si="28"/>
        <v>90</v>
      </c>
      <c r="S103" s="1042"/>
      <c r="T103" s="401">
        <f>U103+V103+W103</f>
        <v>45</v>
      </c>
      <c r="U103" s="403">
        <v>18</v>
      </c>
      <c r="V103" s="403">
        <v>27</v>
      </c>
      <c r="W103" s="403"/>
      <c r="X103" s="403">
        <f t="shared" si="29"/>
        <v>45</v>
      </c>
      <c r="Y103" s="401">
        <v>8</v>
      </c>
      <c r="Z103" s="403"/>
      <c r="AA103" s="403"/>
      <c r="AB103" s="437"/>
      <c r="AC103" s="437"/>
      <c r="AD103" s="403"/>
      <c r="AE103" s="515">
        <f t="shared" si="30"/>
        <v>5</v>
      </c>
      <c r="AF103" s="397"/>
    </row>
    <row r="104" spans="1:31" s="387" customFormat="1" ht="15.75" customHeight="1">
      <c r="A104" s="122"/>
      <c r="B104" s="398"/>
      <c r="C104" s="447">
        <v>5</v>
      </c>
      <c r="D104" s="1024" t="s">
        <v>434</v>
      </c>
      <c r="E104" s="1025"/>
      <c r="F104" s="1025"/>
      <c r="G104" s="1025"/>
      <c r="H104" s="1025"/>
      <c r="I104" s="1025"/>
      <c r="J104" s="1025"/>
      <c r="K104" s="1025"/>
      <c r="L104" s="1025"/>
      <c r="M104" s="1025"/>
      <c r="N104" s="1025"/>
      <c r="O104" s="1045"/>
      <c r="P104" s="399">
        <v>8</v>
      </c>
      <c r="Q104" s="400">
        <v>4</v>
      </c>
      <c r="R104" s="1026">
        <f t="shared" si="28"/>
        <v>120</v>
      </c>
      <c r="S104" s="1027"/>
      <c r="T104" s="401">
        <f>U104+V104+W104</f>
        <v>54</v>
      </c>
      <c r="U104" s="402"/>
      <c r="V104" s="402"/>
      <c r="W104" s="402">
        <v>54</v>
      </c>
      <c r="X104" s="403">
        <f t="shared" si="29"/>
        <v>66</v>
      </c>
      <c r="Y104" s="404"/>
      <c r="Z104" s="403">
        <v>8</v>
      </c>
      <c r="AA104" s="403"/>
      <c r="AB104" s="437"/>
      <c r="AC104" s="437"/>
      <c r="AD104" s="403"/>
      <c r="AE104" s="515">
        <f t="shared" si="30"/>
        <v>6</v>
      </c>
    </row>
    <row r="105" spans="1:31" s="387" customFormat="1" ht="15.75">
      <c r="A105" s="122"/>
      <c r="B105" s="398"/>
      <c r="C105" s="439">
        <v>6</v>
      </c>
      <c r="D105" s="1024" t="s">
        <v>81</v>
      </c>
      <c r="E105" s="1025"/>
      <c r="F105" s="1025"/>
      <c r="G105" s="1025"/>
      <c r="H105" s="1025"/>
      <c r="I105" s="1025"/>
      <c r="J105" s="1025"/>
      <c r="K105" s="1025"/>
      <c r="L105" s="1025"/>
      <c r="M105" s="1025"/>
      <c r="N105" s="1025"/>
      <c r="O105" s="1045"/>
      <c r="P105" s="406">
        <v>8</v>
      </c>
      <c r="Q105" s="407">
        <v>6</v>
      </c>
      <c r="R105" s="1041">
        <f t="shared" si="28"/>
        <v>180</v>
      </c>
      <c r="S105" s="1042"/>
      <c r="T105" s="401"/>
      <c r="U105" s="403"/>
      <c r="V105" s="403"/>
      <c r="W105" s="403"/>
      <c r="X105" s="403">
        <f t="shared" si="29"/>
        <v>180</v>
      </c>
      <c r="Y105" s="401"/>
      <c r="Z105" s="403"/>
      <c r="AA105" s="403"/>
      <c r="AB105" s="437"/>
      <c r="AC105" s="437"/>
      <c r="AD105" s="403"/>
      <c r="AE105" s="515">
        <f t="shared" si="30"/>
        <v>0</v>
      </c>
    </row>
    <row r="106" spans="1:31" s="387" customFormat="1" ht="16.5" thickBot="1">
      <c r="A106" s="122"/>
      <c r="B106" s="398"/>
      <c r="C106" s="439">
        <v>7</v>
      </c>
      <c r="D106" s="1024" t="s">
        <v>435</v>
      </c>
      <c r="E106" s="1025"/>
      <c r="F106" s="1025"/>
      <c r="G106" s="1025"/>
      <c r="H106" s="1025"/>
      <c r="I106" s="1025"/>
      <c r="J106" s="1025"/>
      <c r="K106" s="1025"/>
      <c r="L106" s="1025"/>
      <c r="M106" s="1025"/>
      <c r="N106" s="1025"/>
      <c r="O106" s="1045"/>
      <c r="P106" s="406">
        <v>8</v>
      </c>
      <c r="Q106" s="407">
        <v>7.5</v>
      </c>
      <c r="R106" s="1041">
        <f t="shared" si="28"/>
        <v>225</v>
      </c>
      <c r="S106" s="1042"/>
      <c r="T106" s="401"/>
      <c r="U106" s="403"/>
      <c r="V106" s="403"/>
      <c r="W106" s="403"/>
      <c r="X106" s="403">
        <f t="shared" si="29"/>
        <v>225</v>
      </c>
      <c r="Y106" s="401"/>
      <c r="Z106" s="403">
        <v>8</v>
      </c>
      <c r="AA106" s="403"/>
      <c r="AB106" s="437"/>
      <c r="AC106" s="437"/>
      <c r="AD106" s="403"/>
      <c r="AE106" s="515">
        <f t="shared" si="30"/>
        <v>0</v>
      </c>
    </row>
    <row r="107" spans="1:31" s="387" customFormat="1" ht="17.25" thickBot="1" thickTop="1">
      <c r="A107" s="410"/>
      <c r="B107" s="398"/>
      <c r="C107" s="411"/>
      <c r="D107" s="1033" t="s">
        <v>404</v>
      </c>
      <c r="E107" s="1034"/>
      <c r="F107" s="1034"/>
      <c r="G107" s="1034"/>
      <c r="H107" s="1034"/>
      <c r="I107" s="1034"/>
      <c r="J107" s="1034"/>
      <c r="K107" s="1034"/>
      <c r="L107" s="1034"/>
      <c r="M107" s="1034"/>
      <c r="N107" s="1034"/>
      <c r="O107" s="1034"/>
      <c r="P107" s="1034"/>
      <c r="Q107" s="412">
        <f>SUM(Q100:Q106)</f>
        <v>28</v>
      </c>
      <c r="R107" s="1043">
        <f>SUM(R100:R106)</f>
        <v>840</v>
      </c>
      <c r="S107" s="1044"/>
      <c r="T107" s="412">
        <f>SUM(T100:T106)</f>
        <v>171</v>
      </c>
      <c r="U107" s="412">
        <f>SUM(U100:U106)</f>
        <v>54</v>
      </c>
      <c r="V107" s="412">
        <f>SUM(V100:V106)</f>
        <v>36</v>
      </c>
      <c r="W107" s="412">
        <f>SUM(W100:W106)</f>
        <v>81</v>
      </c>
      <c r="X107" s="412">
        <f>SUM(X100:X106)</f>
        <v>669</v>
      </c>
      <c r="Y107" s="412">
        <v>1</v>
      </c>
      <c r="Z107" s="413">
        <v>4</v>
      </c>
      <c r="AA107" s="413"/>
      <c r="AB107" s="413"/>
      <c r="AC107" s="413"/>
      <c r="AD107" s="512"/>
      <c r="AE107" s="516">
        <f>SUM(AE100:AE106)</f>
        <v>19</v>
      </c>
    </row>
    <row r="108" ht="13.5" thickTop="1"/>
    <row r="112" ht="12.75">
      <c r="Q112" s="464">
        <f>Q107+Q81+Q63+Q50+Q37+Q11+Q24+Q97</f>
        <v>240</v>
      </c>
    </row>
  </sheetData>
  <sheetProtection/>
  <mergeCells count="182">
    <mergeCell ref="R37:S37"/>
    <mergeCell ref="D36:O36"/>
    <mergeCell ref="D15:O15"/>
    <mergeCell ref="R15:S15"/>
    <mergeCell ref="D16:O16"/>
    <mergeCell ref="R16:S16"/>
    <mergeCell ref="D21:O21"/>
    <mergeCell ref="R21:S21"/>
    <mergeCell ref="D20:O20"/>
    <mergeCell ref="R20:S20"/>
    <mergeCell ref="D95:O95"/>
    <mergeCell ref="D35:O35"/>
    <mergeCell ref="R35:S35"/>
    <mergeCell ref="D59:O59"/>
    <mergeCell ref="R59:S59"/>
    <mergeCell ref="D39:O39"/>
    <mergeCell ref="R39:S39"/>
    <mergeCell ref="D37:P37"/>
    <mergeCell ref="R48:S48"/>
    <mergeCell ref="D42:O42"/>
    <mergeCell ref="D2:O2"/>
    <mergeCell ref="R2:S2"/>
    <mergeCell ref="R36:S36"/>
    <mergeCell ref="R6:S6"/>
    <mergeCell ref="D5:O5"/>
    <mergeCell ref="R5:S5"/>
    <mergeCell ref="D9:O9"/>
    <mergeCell ref="R9:S9"/>
    <mergeCell ref="D17:O17"/>
    <mergeCell ref="R17:S17"/>
    <mergeCell ref="N1:AE1"/>
    <mergeCell ref="D8:O8"/>
    <mergeCell ref="R8:S8"/>
    <mergeCell ref="D7:O7"/>
    <mergeCell ref="R7:S7"/>
    <mergeCell ref="D3:O3"/>
    <mergeCell ref="R3:S3"/>
    <mergeCell ref="D6:O6"/>
    <mergeCell ref="D4:O4"/>
    <mergeCell ref="R4:S4"/>
    <mergeCell ref="D11:P11"/>
    <mergeCell ref="R11:S11"/>
    <mergeCell ref="D10:O10"/>
    <mergeCell ref="R10:S10"/>
    <mergeCell ref="D19:O19"/>
    <mergeCell ref="R19:S19"/>
    <mergeCell ref="D18:O18"/>
    <mergeCell ref="R18:S18"/>
    <mergeCell ref="D27:O27"/>
    <mergeCell ref="R27:S27"/>
    <mergeCell ref="D24:P24"/>
    <mergeCell ref="R24:S24"/>
    <mergeCell ref="D23:O23"/>
    <mergeCell ref="R23:S23"/>
    <mergeCell ref="D34:O34"/>
    <mergeCell ref="R34:S34"/>
    <mergeCell ref="D33:O33"/>
    <mergeCell ref="R33:S33"/>
    <mergeCell ref="D28:O28"/>
    <mergeCell ref="R28:S28"/>
    <mergeCell ref="D29:O29"/>
    <mergeCell ref="R29:S29"/>
    <mergeCell ref="D41:O41"/>
    <mergeCell ref="R41:S41"/>
    <mergeCell ref="D58:O58"/>
    <mergeCell ref="D50:P50"/>
    <mergeCell ref="R50:S50"/>
    <mergeCell ref="D57:O57"/>
    <mergeCell ref="R57:S57"/>
    <mergeCell ref="D55:O55"/>
    <mergeCell ref="R55:S55"/>
    <mergeCell ref="D40:O40"/>
    <mergeCell ref="R40:S40"/>
    <mergeCell ref="D49:O49"/>
    <mergeCell ref="R49:S49"/>
    <mergeCell ref="D46:O46"/>
    <mergeCell ref="R46:S46"/>
    <mergeCell ref="D47:O47"/>
    <mergeCell ref="R47:S47"/>
    <mergeCell ref="D48:O48"/>
    <mergeCell ref="R42:S42"/>
    <mergeCell ref="R91:S91"/>
    <mergeCell ref="C85:G85"/>
    <mergeCell ref="D86:O86"/>
    <mergeCell ref="R86:S86"/>
    <mergeCell ref="D90:O90"/>
    <mergeCell ref="R90:S90"/>
    <mergeCell ref="R94:S94"/>
    <mergeCell ref="D92:O92"/>
    <mergeCell ref="R92:S92"/>
    <mergeCell ref="D87:O87"/>
    <mergeCell ref="R87:S87"/>
    <mergeCell ref="D89:O89"/>
    <mergeCell ref="R89:S89"/>
    <mergeCell ref="D88:O88"/>
    <mergeCell ref="R88:S88"/>
    <mergeCell ref="D91:O91"/>
    <mergeCell ref="C98:G98"/>
    <mergeCell ref="D99:O99"/>
    <mergeCell ref="R99:S99"/>
    <mergeCell ref="D97:P97"/>
    <mergeCell ref="R97:S97"/>
    <mergeCell ref="D96:O96"/>
    <mergeCell ref="R96:S96"/>
    <mergeCell ref="D94:O94"/>
    <mergeCell ref="D61:O61"/>
    <mergeCell ref="R61:S61"/>
    <mergeCell ref="D75:O75"/>
    <mergeCell ref="R75:S75"/>
    <mergeCell ref="D76:O76"/>
    <mergeCell ref="R76:S76"/>
    <mergeCell ref="D69:O69"/>
    <mergeCell ref="R100:S100"/>
    <mergeCell ref="D14:O14"/>
    <mergeCell ref="R14:S14"/>
    <mergeCell ref="D93:O93"/>
    <mergeCell ref="R93:S93"/>
    <mergeCell ref="R63:S63"/>
    <mergeCell ref="D71:O71"/>
    <mergeCell ref="R71:S71"/>
    <mergeCell ref="D77:O77"/>
    <mergeCell ref="R77:S77"/>
    <mergeCell ref="R103:S103"/>
    <mergeCell ref="D102:O102"/>
    <mergeCell ref="R102:S102"/>
    <mergeCell ref="D101:O101"/>
    <mergeCell ref="R101:S101"/>
    <mergeCell ref="D106:O106"/>
    <mergeCell ref="R106:S106"/>
    <mergeCell ref="D105:O105"/>
    <mergeCell ref="R105:S105"/>
    <mergeCell ref="D104:O104"/>
    <mergeCell ref="R104:S104"/>
    <mergeCell ref="D103:O103"/>
    <mergeCell ref="D54:O54"/>
    <mergeCell ref="R54:S54"/>
    <mergeCell ref="D100:O100"/>
    <mergeCell ref="R95:S95"/>
    <mergeCell ref="D56:O56"/>
    <mergeCell ref="R56:S56"/>
    <mergeCell ref="D63:P63"/>
    <mergeCell ref="D107:P107"/>
    <mergeCell ref="R107:S107"/>
    <mergeCell ref="R58:S58"/>
    <mergeCell ref="D62:O62"/>
    <mergeCell ref="R62:S62"/>
    <mergeCell ref="D60:O60"/>
    <mergeCell ref="R60:S60"/>
    <mergeCell ref="D64:O64"/>
    <mergeCell ref="D68:O68"/>
    <mergeCell ref="R68:S68"/>
    <mergeCell ref="R69:S69"/>
    <mergeCell ref="D74:O74"/>
    <mergeCell ref="R74:S74"/>
    <mergeCell ref="D73:O73"/>
    <mergeCell ref="R73:S73"/>
    <mergeCell ref="D72:O72"/>
    <mergeCell ref="R72:S72"/>
    <mergeCell ref="D70:O70"/>
    <mergeCell ref="R70:S70"/>
    <mergeCell ref="D81:P81"/>
    <mergeCell ref="R81:S81"/>
    <mergeCell ref="D80:O80"/>
    <mergeCell ref="R80:S80"/>
    <mergeCell ref="D79:O79"/>
    <mergeCell ref="R79:S79"/>
    <mergeCell ref="D78:O78"/>
    <mergeCell ref="R78:S78"/>
    <mergeCell ref="D32:O32"/>
    <mergeCell ref="R32:S32"/>
    <mergeCell ref="D31:O31"/>
    <mergeCell ref="R31:S31"/>
    <mergeCell ref="D22:O22"/>
    <mergeCell ref="R22:S22"/>
    <mergeCell ref="D45:O45"/>
    <mergeCell ref="R45:S45"/>
    <mergeCell ref="D44:O44"/>
    <mergeCell ref="R44:S44"/>
    <mergeCell ref="D43:O43"/>
    <mergeCell ref="R43:S43"/>
    <mergeCell ref="D30:O30"/>
    <mergeCell ref="R30:S30"/>
  </mergeCells>
  <printOptions/>
  <pageMargins left="0.45" right="0.16" top="0.34" bottom="0.23" header="0.35" footer="0.22"/>
  <pageSetup fitToHeight="4" horizontalDpi="600" verticalDpi="600" orientation="landscape" paperSize="9" scale="78" r:id="rId1"/>
  <rowBreaks count="2" manualBreakCount="2">
    <brk id="25" max="255" man="1"/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S187"/>
  <sheetViews>
    <sheetView tabSelected="1" view="pageBreakPreview" zoomScale="75" zoomScaleNormal="75" zoomScaleSheetLayoutView="75" zoomScalePageLayoutView="0" workbookViewId="0" topLeftCell="A157">
      <selection activeCell="H170" sqref="H170:P171"/>
    </sheetView>
  </sheetViews>
  <sheetFormatPr defaultColWidth="10.125" defaultRowHeight="12.75"/>
  <cols>
    <col min="1" max="1" width="2.375" style="4" customWidth="1"/>
    <col min="2" max="2" width="4.375" style="4" customWidth="1"/>
    <col min="3" max="3" width="4.75390625" style="4" customWidth="1"/>
    <col min="4" max="4" width="4.125" style="4" customWidth="1"/>
    <col min="5" max="5" width="16.75390625" style="4" customWidth="1"/>
    <col min="6" max="6" width="4.375" style="4" customWidth="1"/>
    <col min="7" max="7" width="6.125" style="4" customWidth="1"/>
    <col min="8" max="9" width="7.875" style="4" customWidth="1"/>
    <col min="10" max="10" width="6.375" style="4" customWidth="1"/>
    <col min="11" max="11" width="4.375" style="4" customWidth="1"/>
    <col min="12" max="12" width="7.875" style="4" customWidth="1"/>
    <col min="13" max="13" width="6.375" style="4" customWidth="1"/>
    <col min="14" max="14" width="7.00390625" style="261" customWidth="1"/>
    <col min="15" max="15" width="9.25390625" style="261" customWidth="1"/>
    <col min="16" max="16" width="7.00390625" style="265" customWidth="1"/>
    <col min="17" max="17" width="6.75390625" style="265" customWidth="1"/>
    <col min="18" max="18" width="6.75390625" style="264" customWidth="1"/>
    <col min="19" max="19" width="7.625" style="264" customWidth="1"/>
    <col min="20" max="20" width="7.00390625" style="264" customWidth="1"/>
    <col min="21" max="21" width="12.75390625" style="264" customWidth="1"/>
    <col min="22" max="22" width="7.375" style="264" customWidth="1"/>
    <col min="23" max="23" width="6.875" style="264" customWidth="1"/>
    <col min="24" max="24" width="7.00390625" style="264" customWidth="1"/>
    <col min="25" max="25" width="6.75390625" style="264" customWidth="1"/>
    <col min="26" max="26" width="7.625" style="264" customWidth="1"/>
    <col min="27" max="27" width="6.125" style="264" customWidth="1"/>
    <col min="28" max="28" width="7.25390625" style="264" customWidth="1"/>
    <col min="29" max="29" width="6.375" style="262" customWidth="1"/>
    <col min="30" max="30" width="4.375" style="262" customWidth="1"/>
    <col min="31" max="31" width="14.375" style="262" customWidth="1"/>
    <col min="32" max="32" width="8.75390625" style="262" customWidth="1"/>
    <col min="33" max="33" width="9.00390625" style="4" customWidth="1"/>
    <col min="34" max="34" width="6.75390625" style="4" customWidth="1"/>
    <col min="35" max="35" width="11.00390625" style="4" customWidth="1"/>
    <col min="36" max="36" width="6.75390625" style="4" customWidth="1"/>
    <col min="37" max="37" width="8.875" style="4" customWidth="1"/>
    <col min="38" max="38" width="8.125" style="4" customWidth="1"/>
    <col min="39" max="39" width="7.875" style="4" customWidth="1"/>
    <col min="40" max="40" width="7.00390625" style="4" customWidth="1"/>
    <col min="41" max="41" width="8.375" style="4" customWidth="1"/>
    <col min="42" max="42" width="4.375" style="4" customWidth="1"/>
    <col min="43" max="43" width="9.00390625" style="4" customWidth="1"/>
    <col min="44" max="44" width="4.375" style="4" customWidth="1"/>
    <col min="45" max="45" width="6.75390625" style="4" customWidth="1"/>
    <col min="46" max="54" width="4.375" style="4" customWidth="1"/>
    <col min="55" max="55" width="5.375" style="4" customWidth="1"/>
    <col min="56" max="56" width="3.375" style="4" customWidth="1"/>
    <col min="57" max="57" width="5.375" style="4" customWidth="1"/>
    <col min="58" max="58" width="4.375" style="4" customWidth="1"/>
    <col min="59" max="59" width="5.00390625" style="4" customWidth="1"/>
    <col min="60" max="60" width="11.875" style="4" customWidth="1"/>
    <col min="61" max="61" width="15.75390625" style="4" customWidth="1"/>
    <col min="62" max="62" width="0.2421875" style="4" customWidth="1"/>
    <col min="63" max="63" width="4.00390625" style="4" customWidth="1"/>
    <col min="64" max="16384" width="10.125" style="4" customWidth="1"/>
  </cols>
  <sheetData>
    <row r="2" spans="2:63" ht="29.25" customHeight="1">
      <c r="B2" s="1580" t="s">
        <v>77</v>
      </c>
      <c r="C2" s="1580"/>
      <c r="D2" s="1580"/>
      <c r="E2" s="1580"/>
      <c r="F2" s="1580"/>
      <c r="G2" s="1580"/>
      <c r="H2" s="1580"/>
      <c r="I2" s="1580"/>
      <c r="J2" s="1580"/>
      <c r="K2" s="1580"/>
      <c r="L2" s="1580"/>
      <c r="M2" s="1580"/>
      <c r="N2" s="1580"/>
      <c r="O2" s="1580"/>
      <c r="P2" s="1580"/>
      <c r="Q2" s="1580"/>
      <c r="R2" s="1580"/>
      <c r="S2" s="1580"/>
      <c r="T2" s="1580"/>
      <c r="U2" s="1580"/>
      <c r="V2" s="1580"/>
      <c r="W2" s="1580"/>
      <c r="X2" s="1580"/>
      <c r="Y2" s="1580"/>
      <c r="Z2" s="1580"/>
      <c r="AA2" s="1580"/>
      <c r="AB2" s="1580"/>
      <c r="AC2" s="1580"/>
      <c r="AD2" s="1580"/>
      <c r="AE2" s="1580"/>
      <c r="AF2" s="1580"/>
      <c r="AG2" s="1580"/>
      <c r="AH2" s="1580"/>
      <c r="AI2" s="1580"/>
      <c r="AJ2" s="1580"/>
      <c r="AK2" s="1580"/>
      <c r="AL2" s="1580"/>
      <c r="AM2" s="1580"/>
      <c r="AN2" s="1580"/>
      <c r="AO2" s="1580"/>
      <c r="AP2" s="1580"/>
      <c r="AQ2" s="1580"/>
      <c r="AR2" s="1580"/>
      <c r="AS2" s="1580"/>
      <c r="AT2" s="1580"/>
      <c r="AU2" s="1580"/>
      <c r="AV2" s="1580"/>
      <c r="AW2" s="1580"/>
      <c r="AX2" s="1580"/>
      <c r="AY2" s="1580"/>
      <c r="AZ2" s="1580"/>
      <c r="BA2" s="1580"/>
      <c r="BB2" s="1580"/>
      <c r="BC2" s="1580"/>
      <c r="BD2" s="1580"/>
      <c r="BE2" s="1580"/>
      <c r="BF2" s="1580"/>
      <c r="BG2" s="1580"/>
      <c r="BH2" s="1580"/>
      <c r="BI2" s="1580"/>
      <c r="BJ2" s="1580"/>
      <c r="BK2" s="1580"/>
    </row>
    <row r="3" spans="2:65" s="239" customFormat="1" ht="31.5" customHeight="1">
      <c r="B3" s="1581" t="s">
        <v>441</v>
      </c>
      <c r="C3" s="1581"/>
      <c r="D3" s="1581"/>
      <c r="E3" s="1581"/>
      <c r="F3" s="1581"/>
      <c r="G3" s="1581"/>
      <c r="H3" s="1581"/>
      <c r="I3" s="1581"/>
      <c r="J3" s="1581"/>
      <c r="K3" s="1581"/>
      <c r="L3" s="1581"/>
      <c r="M3" s="1581"/>
      <c r="N3" s="1581"/>
      <c r="O3" s="1581"/>
      <c r="P3" s="1581"/>
      <c r="Q3" s="1581"/>
      <c r="R3" s="1581"/>
      <c r="S3" s="1581"/>
      <c r="T3" s="1581"/>
      <c r="U3" s="1581"/>
      <c r="V3" s="1581"/>
      <c r="W3" s="1581"/>
      <c r="X3" s="1581"/>
      <c r="Y3" s="1581"/>
      <c r="Z3" s="1581"/>
      <c r="AA3" s="1581"/>
      <c r="AB3" s="1581"/>
      <c r="AC3" s="1581"/>
      <c r="AD3" s="1581"/>
      <c r="AE3" s="1581"/>
      <c r="AF3" s="1581"/>
      <c r="AG3" s="1581"/>
      <c r="AH3" s="1581"/>
      <c r="AI3" s="1581"/>
      <c r="AJ3" s="1581"/>
      <c r="AK3" s="1581"/>
      <c r="AL3" s="1581"/>
      <c r="AM3" s="1581"/>
      <c r="AN3" s="1581"/>
      <c r="AO3" s="1581"/>
      <c r="AP3" s="1581"/>
      <c r="AQ3" s="1581"/>
      <c r="AR3" s="1581"/>
      <c r="AS3" s="1581"/>
      <c r="AT3" s="1581"/>
      <c r="AU3" s="1581"/>
      <c r="AV3" s="1581"/>
      <c r="AW3" s="1581"/>
      <c r="AX3" s="1581"/>
      <c r="AY3" s="1581"/>
      <c r="AZ3" s="1581"/>
      <c r="BA3" s="1581"/>
      <c r="BB3" s="1581"/>
      <c r="BC3" s="1581"/>
      <c r="BD3" s="1581"/>
      <c r="BE3" s="1581"/>
      <c r="BF3" s="1581"/>
      <c r="BG3" s="1581"/>
      <c r="BH3" s="1581"/>
      <c r="BI3" s="1581"/>
      <c r="BJ3" s="1581"/>
      <c r="BK3" s="1581"/>
      <c r="BL3" s="3"/>
      <c r="BM3" s="3"/>
    </row>
    <row r="4" spans="2:63" ht="44.25">
      <c r="B4" s="1586" t="s">
        <v>132</v>
      </c>
      <c r="C4" s="1586"/>
      <c r="D4" s="1586"/>
      <c r="E4" s="1586"/>
      <c r="F4" s="1586"/>
      <c r="G4" s="1586"/>
      <c r="H4" s="1586"/>
      <c r="I4" s="1586"/>
      <c r="J4" s="1586"/>
      <c r="K4" s="1586"/>
      <c r="L4" s="1586"/>
      <c r="M4" s="1586"/>
      <c r="N4" s="1586"/>
      <c r="O4" s="1586"/>
      <c r="P4" s="1586"/>
      <c r="Q4" s="1586"/>
      <c r="R4" s="1586"/>
      <c r="S4" s="1586"/>
      <c r="T4" s="1586"/>
      <c r="U4" s="1586"/>
      <c r="V4" s="1586"/>
      <c r="W4" s="1586"/>
      <c r="X4" s="1586"/>
      <c r="Y4" s="1586"/>
      <c r="Z4" s="1586"/>
      <c r="AA4" s="1586"/>
      <c r="AB4" s="1586"/>
      <c r="AC4" s="1586"/>
      <c r="AD4" s="1586"/>
      <c r="AE4" s="1586"/>
      <c r="AF4" s="1586"/>
      <c r="AG4" s="1586"/>
      <c r="AH4" s="1586"/>
      <c r="AI4" s="1586"/>
      <c r="AJ4" s="1586"/>
      <c r="AK4" s="1586"/>
      <c r="AL4" s="1586"/>
      <c r="AM4" s="1586"/>
      <c r="AN4" s="1586"/>
      <c r="AO4" s="1586"/>
      <c r="AP4" s="1586"/>
      <c r="AQ4" s="1586"/>
      <c r="AR4" s="1586"/>
      <c r="AS4" s="1586"/>
      <c r="AT4" s="1586"/>
      <c r="AU4" s="1586"/>
      <c r="AV4" s="1586"/>
      <c r="AW4" s="1586"/>
      <c r="AX4" s="1586"/>
      <c r="AY4" s="1586"/>
      <c r="AZ4" s="1586"/>
      <c r="BA4" s="1586"/>
      <c r="BB4" s="1586"/>
      <c r="BC4" s="1586"/>
      <c r="BD4" s="1586"/>
      <c r="BE4" s="1586"/>
      <c r="BF4" s="1586"/>
      <c r="BG4" s="1586"/>
      <c r="BH4" s="1586"/>
      <c r="BI4" s="1586"/>
      <c r="BJ4" s="1586"/>
      <c r="BK4" s="1586"/>
    </row>
    <row r="5" spans="2:63" ht="44.25">
      <c r="B5" s="1586" t="s">
        <v>438</v>
      </c>
      <c r="C5" s="1586"/>
      <c r="D5" s="1586"/>
      <c r="E5" s="1586"/>
      <c r="F5" s="1586"/>
      <c r="G5" s="1586"/>
      <c r="H5" s="1586"/>
      <c r="I5" s="1586"/>
      <c r="J5" s="1586"/>
      <c r="K5" s="1586"/>
      <c r="L5" s="1586"/>
      <c r="M5" s="1586"/>
      <c r="N5" s="1586"/>
      <c r="O5" s="1586"/>
      <c r="P5" s="1586"/>
      <c r="Q5" s="1586"/>
      <c r="R5" s="1586"/>
      <c r="S5" s="1586"/>
      <c r="T5" s="1586"/>
      <c r="U5" s="1586"/>
      <c r="V5" s="1586"/>
      <c r="W5" s="1586"/>
      <c r="X5" s="1586"/>
      <c r="Y5" s="1586"/>
      <c r="Z5" s="1586"/>
      <c r="AA5" s="1586"/>
      <c r="AB5" s="1586"/>
      <c r="AC5" s="1586"/>
      <c r="AD5" s="1586"/>
      <c r="AE5" s="1586"/>
      <c r="AF5" s="1586"/>
      <c r="AG5" s="1586"/>
      <c r="AH5" s="1586"/>
      <c r="AI5" s="1586"/>
      <c r="AJ5" s="1586"/>
      <c r="AK5" s="1586"/>
      <c r="AL5" s="1586"/>
      <c r="AM5" s="1586"/>
      <c r="AN5" s="1586"/>
      <c r="AO5" s="1586"/>
      <c r="AP5" s="1586"/>
      <c r="AQ5" s="1586"/>
      <c r="AR5" s="1586"/>
      <c r="AS5" s="1586"/>
      <c r="AT5" s="1586"/>
      <c r="AU5" s="1586"/>
      <c r="AV5" s="1586"/>
      <c r="AW5" s="1586"/>
      <c r="AX5" s="1586"/>
      <c r="AY5" s="1586"/>
      <c r="AZ5" s="1586"/>
      <c r="BA5" s="1586"/>
      <c r="BB5" s="1586"/>
      <c r="BC5" s="1586"/>
      <c r="BD5" s="1586"/>
      <c r="BE5" s="1586"/>
      <c r="BF5" s="1586"/>
      <c r="BG5" s="1586"/>
      <c r="BH5" s="1586"/>
      <c r="BI5" s="1586"/>
      <c r="BJ5" s="1586"/>
      <c r="BK5" s="1586"/>
    </row>
    <row r="6" spans="2:71" s="240" customFormat="1" ht="36.75" customHeight="1">
      <c r="B6" s="1582"/>
      <c r="C6" s="1582"/>
      <c r="D6" s="1582"/>
      <c r="E6" s="1582"/>
      <c r="F6" s="1582"/>
      <c r="G6" s="1582"/>
      <c r="H6" s="1582"/>
      <c r="I6" s="1582"/>
      <c r="J6" s="1582"/>
      <c r="K6" s="1582"/>
      <c r="L6" s="1582"/>
      <c r="M6" s="1582"/>
      <c r="N6" s="1582"/>
      <c r="O6" s="1582"/>
      <c r="P6" s="1582"/>
      <c r="Q6" s="1582"/>
      <c r="R6" s="1582"/>
      <c r="S6" s="1582"/>
      <c r="T6" s="1582"/>
      <c r="U6" s="1582"/>
      <c r="V6" s="1582"/>
      <c r="W6" s="1582"/>
      <c r="X6" s="1582"/>
      <c r="Y6" s="1582"/>
      <c r="Z6" s="1582"/>
      <c r="AA6" s="1582"/>
      <c r="AB6" s="1582"/>
      <c r="AC6" s="1582"/>
      <c r="AD6" s="1582"/>
      <c r="AE6" s="1582"/>
      <c r="AF6" s="1582"/>
      <c r="AG6" s="1582"/>
      <c r="AH6" s="1582"/>
      <c r="AI6" s="1582"/>
      <c r="AJ6" s="1582"/>
      <c r="AK6" s="1582"/>
      <c r="AL6" s="1582"/>
      <c r="AM6" s="1582"/>
      <c r="AN6" s="1582"/>
      <c r="AO6" s="1582"/>
      <c r="AP6" s="1582"/>
      <c r="AQ6" s="1582"/>
      <c r="AR6" s="1582"/>
      <c r="AS6" s="1582"/>
      <c r="AT6" s="1582"/>
      <c r="AU6" s="1582"/>
      <c r="AV6" s="1582"/>
      <c r="AW6" s="1582"/>
      <c r="AX6" s="1582"/>
      <c r="AY6" s="1582"/>
      <c r="AZ6" s="1582"/>
      <c r="BA6" s="1582"/>
      <c r="BB6" s="1582"/>
      <c r="BC6" s="1582"/>
      <c r="BD6" s="1582"/>
      <c r="BE6" s="1582"/>
      <c r="BF6" s="1582"/>
      <c r="BG6" s="1582"/>
      <c r="BH6" s="1582"/>
      <c r="BI6" s="1582"/>
      <c r="BJ6" s="1582"/>
      <c r="BK6" s="1582"/>
      <c r="BL6" s="238"/>
      <c r="BM6" s="238"/>
      <c r="BP6" s="1229"/>
      <c r="BQ6" s="1229"/>
      <c r="BR6" s="1229"/>
      <c r="BS6" s="1229"/>
    </row>
    <row r="7" spans="3:63" ht="22.5" customHeight="1">
      <c r="C7" s="1591" t="s">
        <v>125</v>
      </c>
      <c r="D7" s="1591"/>
      <c r="E7" s="1591"/>
      <c r="F7" s="1591"/>
      <c r="G7" s="1591"/>
      <c r="H7" s="1591"/>
      <c r="I7" s="1591"/>
      <c r="J7" s="1591"/>
      <c r="K7" s="241"/>
      <c r="L7" s="241"/>
      <c r="M7" s="241"/>
      <c r="N7" s="241"/>
      <c r="O7" s="241"/>
      <c r="P7" s="126"/>
      <c r="Q7" s="126"/>
      <c r="R7" s="1599" t="s">
        <v>0</v>
      </c>
      <c r="S7" s="1599"/>
      <c r="T7" s="1599"/>
      <c r="U7" s="1599"/>
      <c r="V7" s="1600" t="s">
        <v>1</v>
      </c>
      <c r="W7" s="1600"/>
      <c r="X7" s="1600"/>
      <c r="Y7" s="1600"/>
      <c r="Z7" s="1600"/>
      <c r="AA7" s="1600"/>
      <c r="AB7" s="1600"/>
      <c r="AC7" s="1600"/>
      <c r="AD7" s="127" t="s">
        <v>2</v>
      </c>
      <c r="AE7" s="127"/>
      <c r="AF7" s="127"/>
      <c r="AG7" s="127"/>
      <c r="AH7" s="127"/>
      <c r="AI7" s="1601"/>
      <c r="AJ7" s="1601"/>
      <c r="AK7" s="1601"/>
      <c r="AL7" s="1601"/>
      <c r="AM7" s="1601"/>
      <c r="AN7" s="1601"/>
      <c r="AO7" s="1601"/>
      <c r="AP7" s="1601"/>
      <c r="AQ7" s="1601"/>
      <c r="AR7" s="1601"/>
      <c r="AS7" s="1601"/>
      <c r="AT7" s="1601"/>
      <c r="AU7" s="1601"/>
      <c r="AV7" s="1601"/>
      <c r="AW7" s="1602" t="s">
        <v>3</v>
      </c>
      <c r="AX7" s="1602"/>
      <c r="AY7" s="1602"/>
      <c r="AZ7" s="1602"/>
      <c r="BA7" s="1602"/>
      <c r="BB7" s="1602"/>
      <c r="BC7" s="1602"/>
      <c r="BD7" s="1602"/>
      <c r="BE7" s="1594" t="s">
        <v>137</v>
      </c>
      <c r="BF7" s="1595"/>
      <c r="BG7" s="1595"/>
      <c r="BH7" s="1595"/>
      <c r="BI7" s="1595"/>
      <c r="BJ7" s="1595"/>
      <c r="BK7" s="1595"/>
    </row>
    <row r="8" spans="2:63" ht="26.25" customHeight="1">
      <c r="B8" s="1245" t="s">
        <v>126</v>
      </c>
      <c r="C8" s="1245"/>
      <c r="D8" s="1245"/>
      <c r="E8" s="1245"/>
      <c r="F8" s="1245"/>
      <c r="G8" s="1245"/>
      <c r="H8" s="1245"/>
      <c r="I8" s="1245"/>
      <c r="J8" s="1245"/>
      <c r="K8" s="1245"/>
      <c r="L8" s="1245"/>
      <c r="M8" s="1245"/>
      <c r="N8" s="1245"/>
      <c r="O8" s="1245"/>
      <c r="P8" s="126"/>
      <c r="Q8" s="126"/>
      <c r="R8" s="7"/>
      <c r="S8" s="7"/>
      <c r="T8" s="1596" t="s">
        <v>101</v>
      </c>
      <c r="U8" s="1597"/>
      <c r="V8" s="1597"/>
      <c r="W8" s="1597"/>
      <c r="X8" s="1597"/>
      <c r="Y8" s="1597"/>
      <c r="Z8" s="1597"/>
      <c r="AA8" s="1597"/>
      <c r="AB8" s="1597"/>
      <c r="AC8" s="1597"/>
      <c r="AD8" s="7"/>
      <c r="AE8" s="128"/>
      <c r="AF8" s="127"/>
      <c r="AG8" s="127"/>
      <c r="AH8" s="127"/>
      <c r="AI8" s="1584" t="s">
        <v>4</v>
      </c>
      <c r="AJ8" s="1585"/>
      <c r="AK8" s="1585"/>
      <c r="AL8" s="1585"/>
      <c r="AM8" s="1585"/>
      <c r="AN8" s="1585"/>
      <c r="AO8" s="1585"/>
      <c r="AP8" s="1585"/>
      <c r="AQ8" s="1585"/>
      <c r="AR8" s="1585"/>
      <c r="AS8" s="1585"/>
      <c r="AT8" s="1585"/>
      <c r="AU8" s="1585"/>
      <c r="AV8" s="1585"/>
      <c r="AW8" s="8"/>
      <c r="AX8" s="242"/>
      <c r="AY8" s="242"/>
      <c r="AZ8" s="242"/>
      <c r="BA8" s="242"/>
      <c r="BB8" s="242"/>
      <c r="BC8" s="242"/>
      <c r="BD8" s="242"/>
      <c r="BE8" s="243"/>
      <c r="BF8" s="243"/>
      <c r="BG8" s="243"/>
      <c r="BH8" s="243"/>
      <c r="BI8" s="243"/>
      <c r="BJ8" s="243"/>
      <c r="BK8" s="243"/>
    </row>
    <row r="9" spans="2:63" ht="33" customHeight="1">
      <c r="B9" s="1246" t="s">
        <v>127</v>
      </c>
      <c r="C9" s="1246"/>
      <c r="D9" s="1246"/>
      <c r="E9" s="1246"/>
      <c r="F9" s="1246"/>
      <c r="G9" s="1246"/>
      <c r="H9" s="1246"/>
      <c r="I9" s="1246"/>
      <c r="J9" s="1246"/>
      <c r="K9" s="1246"/>
      <c r="L9" s="1246"/>
      <c r="M9" s="1246"/>
      <c r="N9" s="1246"/>
      <c r="O9" s="126"/>
      <c r="P9" s="6"/>
      <c r="Q9" s="6"/>
      <c r="R9" s="7" t="s">
        <v>78</v>
      </c>
      <c r="S9" s="7"/>
      <c r="T9" s="7"/>
      <c r="U9" s="7"/>
      <c r="V9" s="7"/>
      <c r="W9" s="7"/>
      <c r="X9" s="7"/>
      <c r="Y9" s="1590" t="s">
        <v>135</v>
      </c>
      <c r="Z9" s="1590"/>
      <c r="AA9" s="1590"/>
      <c r="AB9" s="1590"/>
      <c r="AC9" s="1590"/>
      <c r="AD9" s="1590"/>
      <c r="AE9" s="1590"/>
      <c r="AF9" s="1590"/>
      <c r="AG9" s="1590"/>
      <c r="AH9" s="1590"/>
      <c r="AI9" s="1590"/>
      <c r="AJ9" s="1590"/>
      <c r="AK9" s="1590"/>
      <c r="AL9" s="1590"/>
      <c r="AM9" s="1590"/>
      <c r="AN9" s="1590"/>
      <c r="AO9" s="1590"/>
      <c r="AP9" s="1590"/>
      <c r="AQ9" s="1590"/>
      <c r="AR9" s="1590"/>
      <c r="AS9" s="1590"/>
      <c r="AT9" s="1590"/>
      <c r="AU9" s="1590"/>
      <c r="AV9" s="1590"/>
      <c r="AW9" s="1598" t="s">
        <v>5</v>
      </c>
      <c r="AX9" s="1598"/>
      <c r="AY9" s="1598"/>
      <c r="AZ9" s="1598"/>
      <c r="BA9" s="1598"/>
      <c r="BB9" s="1598"/>
      <c r="BC9" s="1598"/>
      <c r="BD9" s="8"/>
      <c r="BE9" s="1680" t="s">
        <v>138</v>
      </c>
      <c r="BF9" s="1680"/>
      <c r="BG9" s="1680"/>
      <c r="BH9" s="1680"/>
      <c r="BI9" s="1680"/>
      <c r="BJ9" s="1680"/>
      <c r="BK9" s="9"/>
    </row>
    <row r="10" spans="3:63" ht="20.25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244"/>
      <c r="O10" s="244"/>
      <c r="P10" s="6"/>
      <c r="Q10" s="10"/>
      <c r="R10" s="7"/>
      <c r="S10" s="7"/>
      <c r="T10" s="7"/>
      <c r="U10" s="7"/>
      <c r="V10" s="7"/>
      <c r="W10" s="7"/>
      <c r="X10" s="7"/>
      <c r="Y10" s="1587" t="s">
        <v>98</v>
      </c>
      <c r="Z10" s="1588"/>
      <c r="AA10" s="1588"/>
      <c r="AB10" s="1588"/>
      <c r="AC10" s="1588"/>
      <c r="AD10" s="1588"/>
      <c r="AE10" s="1588"/>
      <c r="AF10" s="1588"/>
      <c r="AG10" s="1588"/>
      <c r="AH10" s="1588"/>
      <c r="AI10" s="1588"/>
      <c r="AJ10" s="1588"/>
      <c r="AK10" s="1588"/>
      <c r="AL10" s="1588"/>
      <c r="AM10" s="1588"/>
      <c r="AN10" s="1588"/>
      <c r="AO10" s="1588"/>
      <c r="AP10" s="1588"/>
      <c r="AQ10" s="1588"/>
      <c r="AR10" s="1588"/>
      <c r="AS10" s="1588"/>
      <c r="AT10" s="1588"/>
      <c r="AU10" s="1588"/>
      <c r="AV10" s="1588"/>
      <c r="AW10" s="8"/>
      <c r="AX10" s="11"/>
      <c r="AY10" s="11"/>
      <c r="AZ10" s="11"/>
      <c r="BA10" s="11"/>
      <c r="BB10" s="11"/>
      <c r="BC10" s="11"/>
      <c r="BD10" s="8"/>
      <c r="BE10" s="8"/>
      <c r="BF10" s="8"/>
      <c r="BG10" s="8"/>
      <c r="BH10" s="8"/>
      <c r="BI10" s="8"/>
      <c r="BJ10" s="8"/>
      <c r="BK10" s="8"/>
    </row>
    <row r="11" spans="2:63" ht="24.75" customHeight="1">
      <c r="B11" s="1246" t="s">
        <v>128</v>
      </c>
      <c r="C11" s="1246"/>
      <c r="D11" s="1246"/>
      <c r="E11" s="1246"/>
      <c r="F11" s="1246"/>
      <c r="G11" s="1246"/>
      <c r="H11" s="1246"/>
      <c r="I11" s="1246"/>
      <c r="J11" s="1246"/>
      <c r="K11" s="1246"/>
      <c r="L11" s="1246"/>
      <c r="M11" s="1246"/>
      <c r="N11" s="1246"/>
      <c r="O11" s="1246"/>
      <c r="P11" s="1246"/>
      <c r="Q11" s="12"/>
      <c r="R11" s="1606" t="s">
        <v>136</v>
      </c>
      <c r="S11" s="1606"/>
      <c r="T11" s="1606"/>
      <c r="U11" s="1606"/>
      <c r="V11" s="1606"/>
      <c r="W11" s="1606"/>
      <c r="X11" s="1606"/>
      <c r="Y11" s="1606"/>
      <c r="Z11" s="1606"/>
      <c r="AA11" s="1606"/>
      <c r="AB11" s="1606"/>
      <c r="AC11" s="1606"/>
      <c r="AD11" s="1606"/>
      <c r="AE11" s="1606"/>
      <c r="AF11" s="1606"/>
      <c r="AG11" s="1606"/>
      <c r="AH11" s="1606"/>
      <c r="AI11" s="1606"/>
      <c r="AJ11" s="1606"/>
      <c r="AK11" s="1606"/>
      <c r="AL11" s="1606"/>
      <c r="AM11" s="1606"/>
      <c r="AN11" s="1606"/>
      <c r="AO11" s="1606"/>
      <c r="AP11" s="1606"/>
      <c r="AQ11" s="1606"/>
      <c r="AR11" s="1606"/>
      <c r="AS11" s="1606"/>
      <c r="AT11" s="1606"/>
      <c r="AU11" s="1606"/>
      <c r="AV11" s="1606"/>
      <c r="AW11" s="1589" t="s">
        <v>6</v>
      </c>
      <c r="AX11" s="1589"/>
      <c r="AY11" s="1589"/>
      <c r="AZ11" s="1589"/>
      <c r="BA11" s="1589"/>
      <c r="BB11" s="1589"/>
      <c r="BC11" s="1589"/>
      <c r="BD11" s="1589"/>
      <c r="BE11" s="1603" t="s">
        <v>7</v>
      </c>
      <c r="BF11" s="1603"/>
      <c r="BG11" s="1603"/>
      <c r="BH11" s="1603"/>
      <c r="BI11" s="1603"/>
      <c r="BJ11" s="1603"/>
      <c r="BK11" s="1603"/>
    </row>
    <row r="12" spans="2:63" ht="14.25" customHeight="1"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12"/>
      <c r="R12" s="1607"/>
      <c r="S12" s="1607"/>
      <c r="T12" s="1607"/>
      <c r="U12" s="1607"/>
      <c r="V12" s="1607"/>
      <c r="W12" s="1607"/>
      <c r="X12" s="1607"/>
      <c r="Y12" s="1607"/>
      <c r="Z12" s="1607"/>
      <c r="AA12" s="1607"/>
      <c r="AB12" s="1607"/>
      <c r="AC12" s="1607"/>
      <c r="AD12" s="1607"/>
      <c r="AE12" s="1607"/>
      <c r="AF12" s="1607"/>
      <c r="AG12" s="1607"/>
      <c r="AH12" s="1607"/>
      <c r="AI12" s="1607"/>
      <c r="AJ12" s="1607"/>
      <c r="AK12" s="1607"/>
      <c r="AL12" s="1607"/>
      <c r="AM12" s="1607"/>
      <c r="AN12" s="1607"/>
      <c r="AO12" s="1607"/>
      <c r="AP12" s="1607"/>
      <c r="AQ12" s="1607"/>
      <c r="AR12" s="1607"/>
      <c r="AS12" s="1607"/>
      <c r="AT12" s="1607"/>
      <c r="AU12" s="1607"/>
      <c r="AV12" s="1607"/>
      <c r="AW12" s="151"/>
      <c r="AX12" s="151"/>
      <c r="AY12" s="151"/>
      <c r="AZ12" s="151"/>
      <c r="BA12" s="151"/>
      <c r="BB12" s="151"/>
      <c r="BC12" s="151"/>
      <c r="BD12" s="151"/>
      <c r="BE12" s="14"/>
      <c r="BF12" s="14"/>
      <c r="BG12" s="14"/>
      <c r="BH12" s="14"/>
      <c r="BI12" s="14"/>
      <c r="BJ12" s="14"/>
      <c r="BK12" s="14"/>
    </row>
    <row r="13" spans="2:63" ht="20.25">
      <c r="B13" s="245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584" t="s">
        <v>129</v>
      </c>
      <c r="S13" s="1584"/>
      <c r="T13" s="1584"/>
      <c r="U13" s="1584"/>
      <c r="V13" s="1584"/>
      <c r="W13" s="1584"/>
      <c r="X13" s="1584"/>
      <c r="Y13" s="1584"/>
      <c r="Z13" s="1584"/>
      <c r="AA13" s="1584"/>
      <c r="AB13" s="1584"/>
      <c r="AC13" s="1584"/>
      <c r="AD13" s="1584"/>
      <c r="AE13" s="1584"/>
      <c r="AF13" s="1584"/>
      <c r="AG13" s="1584"/>
      <c r="AH13" s="1584"/>
      <c r="AI13" s="1584"/>
      <c r="AJ13" s="1584"/>
      <c r="AK13" s="1584"/>
      <c r="AL13" s="1584"/>
      <c r="AM13" s="1584"/>
      <c r="AN13" s="1584"/>
      <c r="AO13" s="1584"/>
      <c r="AP13" s="1584"/>
      <c r="AQ13" s="1584"/>
      <c r="AR13" s="1584"/>
      <c r="AS13" s="1584"/>
      <c r="AT13" s="1584"/>
      <c r="AU13" s="1584"/>
      <c r="AV13" s="1584"/>
      <c r="AW13" s="8"/>
      <c r="AX13" s="13"/>
      <c r="AY13" s="13"/>
      <c r="AZ13" s="13"/>
      <c r="BA13" s="13"/>
      <c r="BB13" s="13"/>
      <c r="BC13" s="13"/>
      <c r="BD13" s="13"/>
      <c r="BE13" s="14"/>
      <c r="BF13" s="14"/>
      <c r="BG13" s="14"/>
      <c r="BH13" s="14"/>
      <c r="BI13" s="14"/>
      <c r="BJ13" s="14"/>
      <c r="BK13" s="14"/>
    </row>
    <row r="14" spans="2:63" ht="24" customHeight="1">
      <c r="B14" s="272" t="s">
        <v>363</v>
      </c>
      <c r="C14" s="126"/>
      <c r="D14" s="126"/>
      <c r="E14" s="126"/>
      <c r="F14" s="126"/>
      <c r="G14" s="126"/>
      <c r="H14" s="126"/>
      <c r="I14" s="246"/>
      <c r="J14" s="246"/>
      <c r="K14" s="246"/>
      <c r="L14" s="15"/>
      <c r="M14" s="15"/>
      <c r="N14" s="15"/>
      <c r="O14" s="16"/>
      <c r="P14" s="17"/>
      <c r="Q14" s="17"/>
      <c r="R14" s="1604" t="s">
        <v>8</v>
      </c>
      <c r="S14" s="1604"/>
      <c r="T14" s="1604"/>
      <c r="U14" s="1604"/>
      <c r="V14" s="1604"/>
      <c r="W14" s="1604"/>
      <c r="X14" s="1604"/>
      <c r="Y14" s="1604"/>
      <c r="Z14" s="1604"/>
      <c r="AA14" s="1604"/>
      <c r="AB14" s="1604"/>
      <c r="AC14" s="1604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9"/>
      <c r="AX14" s="1246" t="s">
        <v>9</v>
      </c>
      <c r="AY14" s="1246"/>
      <c r="AZ14" s="1246"/>
      <c r="BA14" s="1246"/>
      <c r="BB14" s="1246"/>
      <c r="BC14" s="1246"/>
      <c r="BD14" s="1246"/>
      <c r="BE14" s="1605" t="s">
        <v>10</v>
      </c>
      <c r="BF14" s="1605"/>
      <c r="BG14" s="1605"/>
      <c r="BH14" s="1605"/>
      <c r="BI14" s="1605"/>
      <c r="BJ14" s="1605"/>
      <c r="BK14" s="1605"/>
    </row>
    <row r="15" spans="3:63" ht="21" customHeight="1">
      <c r="C15" s="20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"/>
      <c r="P15" s="17"/>
      <c r="Q15" s="17"/>
      <c r="R15" s="21"/>
      <c r="S15" s="21"/>
      <c r="T15" s="21"/>
      <c r="U15" s="21"/>
      <c r="V15" s="22"/>
      <c r="W15" s="22"/>
      <c r="X15" s="22"/>
      <c r="Y15" s="23"/>
      <c r="Z15" s="24"/>
      <c r="AA15" s="24"/>
      <c r="AB15" s="24"/>
      <c r="AC15" s="24"/>
      <c r="AD15" s="1592" t="s">
        <v>11</v>
      </c>
      <c r="AE15" s="1593"/>
      <c r="AF15" s="1593"/>
      <c r="AG15" s="1593"/>
      <c r="AH15" s="1593"/>
      <c r="AI15" s="1593"/>
      <c r="AJ15" s="1593"/>
      <c r="AK15" s="1593"/>
      <c r="AL15" s="1593"/>
      <c r="AM15" s="1593"/>
      <c r="AN15" s="1593"/>
      <c r="AO15" s="1593"/>
      <c r="AP15" s="1593"/>
      <c r="AQ15" s="1593"/>
      <c r="AR15" s="1593"/>
      <c r="AS15" s="24"/>
      <c r="AT15" s="24"/>
      <c r="AU15" s="24"/>
      <c r="AV15" s="24"/>
      <c r="AW15" s="8"/>
      <c r="AX15" s="8"/>
      <c r="AY15" s="25"/>
      <c r="AZ15" s="8"/>
      <c r="BA15" s="8"/>
      <c r="BB15" s="8"/>
      <c r="BC15" s="8"/>
      <c r="BD15" s="26"/>
      <c r="BE15" s="1583" t="s">
        <v>102</v>
      </c>
      <c r="BF15" s="1583"/>
      <c r="BG15" s="1583"/>
      <c r="BH15" s="1583"/>
      <c r="BI15" s="1583"/>
      <c r="BJ15" s="1583"/>
      <c r="BK15" s="1583"/>
    </row>
    <row r="16" spans="3:63" ht="17.25" customHeight="1">
      <c r="C16" s="20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7"/>
      <c r="Q16" s="1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1281" t="s">
        <v>12</v>
      </c>
      <c r="AE16" s="1282"/>
      <c r="AF16" s="1282"/>
      <c r="AG16" s="1282"/>
      <c r="AH16" s="1282"/>
      <c r="AI16" s="1282"/>
      <c r="AJ16" s="1282"/>
      <c r="AK16" s="1282"/>
      <c r="AL16" s="1282"/>
      <c r="AM16" s="1282"/>
      <c r="AN16" s="1282"/>
      <c r="AO16" s="1282"/>
      <c r="AP16" s="1282"/>
      <c r="AQ16" s="1282"/>
      <c r="AR16" s="1282"/>
      <c r="AS16" s="28"/>
      <c r="AT16" s="28"/>
      <c r="AU16" s="28"/>
      <c r="AV16" s="28"/>
      <c r="AY16" s="29"/>
      <c r="BD16" s="5"/>
      <c r="BE16" s="30"/>
      <c r="BF16" s="30"/>
      <c r="BG16" s="30"/>
      <c r="BH16" s="30"/>
      <c r="BI16" s="30"/>
      <c r="BJ16" s="30"/>
      <c r="BK16" s="30"/>
    </row>
    <row r="17" spans="3:63" ht="21" customHeight="1">
      <c r="C17" s="20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6"/>
      <c r="P17" s="17"/>
      <c r="Q17" s="17"/>
      <c r="R17" s="1243" t="s">
        <v>13</v>
      </c>
      <c r="S17" s="1243"/>
      <c r="T17" s="1243"/>
      <c r="U17" s="1243"/>
      <c r="V17" s="1243"/>
      <c r="W17" s="1243"/>
      <c r="X17" s="1243"/>
      <c r="Y17" s="1243"/>
      <c r="Z17" s="1243"/>
      <c r="AA17" s="1243"/>
      <c r="AB17" s="1243"/>
      <c r="AC17" s="1243"/>
      <c r="AD17" s="1167" t="s">
        <v>277</v>
      </c>
      <c r="AE17" s="1167"/>
      <c r="AF17" s="1167"/>
      <c r="AG17" s="1167"/>
      <c r="AH17" s="1167"/>
      <c r="AI17" s="1167"/>
      <c r="AJ17" s="1167"/>
      <c r="AK17" s="1167"/>
      <c r="AL17" s="1167"/>
      <c r="AM17" s="1167"/>
      <c r="AN17" s="1167"/>
      <c r="AO17" s="1167"/>
      <c r="AP17" s="1167"/>
      <c r="AQ17" s="1167"/>
      <c r="AR17" s="1167"/>
      <c r="AS17" s="1168"/>
      <c r="AT17" s="1168"/>
      <c r="AU17" s="1168"/>
      <c r="AV17" s="1168"/>
      <c r="AY17" s="29"/>
      <c r="BD17" s="5"/>
      <c r="BE17" s="30"/>
      <c r="BF17" s="30"/>
      <c r="BG17" s="30"/>
      <c r="BH17" s="30"/>
      <c r="BI17" s="30"/>
      <c r="BJ17" s="30"/>
      <c r="BK17" s="30"/>
    </row>
    <row r="18" spans="2:63" ht="22.5" customHeight="1" thickBot="1">
      <c r="B18" s="1244" t="s">
        <v>123</v>
      </c>
      <c r="C18" s="1244"/>
      <c r="D18" s="1244"/>
      <c r="E18" s="1244"/>
      <c r="F18" s="1244"/>
      <c r="G18" s="1244"/>
      <c r="H18" s="1244"/>
      <c r="I18" s="1244"/>
      <c r="J18" s="1244"/>
      <c r="K18" s="1244"/>
      <c r="L18" s="1244"/>
      <c r="M18" s="1244"/>
      <c r="N18" s="1244"/>
      <c r="O18" s="1244"/>
      <c r="P18" s="1244"/>
      <c r="Q18" s="1244"/>
      <c r="R18" s="1244"/>
      <c r="S18" s="1244"/>
      <c r="T18" s="1244"/>
      <c r="U18" s="1244"/>
      <c r="V18" s="1244"/>
      <c r="W18" s="1244"/>
      <c r="X18" s="1244"/>
      <c r="Y18" s="1244"/>
      <c r="Z18" s="1244"/>
      <c r="AA18" s="1244"/>
      <c r="AB18" s="1244"/>
      <c r="AC18" s="1244"/>
      <c r="AD18" s="1244"/>
      <c r="AE18" s="1244"/>
      <c r="AF18" s="1244"/>
      <c r="AG18" s="1244"/>
      <c r="AH18" s="1244"/>
      <c r="AI18" s="1244"/>
      <c r="AJ18" s="1244"/>
      <c r="AK18" s="1244"/>
      <c r="AL18" s="1244"/>
      <c r="AM18" s="1244"/>
      <c r="AN18" s="1244"/>
      <c r="AO18" s="1244"/>
      <c r="AP18" s="1244"/>
      <c r="AQ18" s="1244"/>
      <c r="AR18" s="1244"/>
      <c r="AS18" s="1244"/>
      <c r="AT18" s="1244"/>
      <c r="AU18" s="1244"/>
      <c r="AV18" s="1244"/>
      <c r="AW18" s="1244"/>
      <c r="AX18" s="1244"/>
      <c r="AY18" s="29"/>
      <c r="BD18" s="5"/>
      <c r="BE18" s="30"/>
      <c r="BF18" s="30"/>
      <c r="BG18" s="30"/>
      <c r="BH18" s="30"/>
      <c r="BI18" s="30"/>
      <c r="BJ18" s="30"/>
      <c r="BK18" s="30"/>
    </row>
    <row r="19" spans="2:63" ht="22.5" customHeight="1">
      <c r="B19" s="1295" t="s">
        <v>32</v>
      </c>
      <c r="C19" s="1251" t="s">
        <v>65</v>
      </c>
      <c r="D19" s="1252"/>
      <c r="E19" s="1252"/>
      <c r="F19" s="1253"/>
      <c r="G19" s="1248" t="s">
        <v>66</v>
      </c>
      <c r="H19" s="1249"/>
      <c r="I19" s="1249"/>
      <c r="J19" s="1249"/>
      <c r="K19" s="1250"/>
      <c r="L19" s="1610" t="s">
        <v>67</v>
      </c>
      <c r="M19" s="1611"/>
      <c r="N19" s="1611"/>
      <c r="O19" s="1611"/>
      <c r="P19" s="1612"/>
      <c r="Q19" s="1610" t="s">
        <v>68</v>
      </c>
      <c r="R19" s="1611"/>
      <c r="S19" s="1611"/>
      <c r="T19" s="1612"/>
      <c r="U19" s="1287" t="s">
        <v>69</v>
      </c>
      <c r="V19" s="1288"/>
      <c r="W19" s="1288"/>
      <c r="X19" s="1288"/>
      <c r="Y19" s="1289"/>
      <c r="Z19" s="1287" t="s">
        <v>70</v>
      </c>
      <c r="AA19" s="1288"/>
      <c r="AB19" s="1288"/>
      <c r="AC19" s="1289"/>
      <c r="AD19" s="1287" t="s">
        <v>71</v>
      </c>
      <c r="AE19" s="1288"/>
      <c r="AF19" s="1288"/>
      <c r="AG19" s="1289"/>
      <c r="AH19" s="1287" t="s">
        <v>72</v>
      </c>
      <c r="AI19" s="1288"/>
      <c r="AJ19" s="1288"/>
      <c r="AK19" s="1289"/>
      <c r="AL19" s="1287" t="s">
        <v>73</v>
      </c>
      <c r="AM19" s="1288"/>
      <c r="AN19" s="1288"/>
      <c r="AO19" s="1289"/>
      <c r="AP19" s="1287" t="s">
        <v>74</v>
      </c>
      <c r="AQ19" s="1288"/>
      <c r="AR19" s="1288"/>
      <c r="AS19" s="1289"/>
      <c r="AT19" s="1287" t="s">
        <v>75</v>
      </c>
      <c r="AU19" s="1288"/>
      <c r="AV19" s="1288"/>
      <c r="AW19" s="1289"/>
      <c r="AX19" s="1287" t="s">
        <v>76</v>
      </c>
      <c r="AY19" s="1288"/>
      <c r="AZ19" s="1288"/>
      <c r="BA19" s="1288"/>
      <c r="BB19" s="1289"/>
      <c r="BD19" s="5"/>
      <c r="BE19" s="30"/>
      <c r="BF19" s="30"/>
      <c r="BG19" s="30"/>
      <c r="BH19" s="30"/>
      <c r="BI19" s="30"/>
      <c r="BJ19" s="30"/>
      <c r="BK19" s="30"/>
    </row>
    <row r="20" spans="2:63" s="159" customFormat="1" ht="17.25" customHeight="1" thickBot="1">
      <c r="B20" s="1296"/>
      <c r="C20" s="31">
        <v>1</v>
      </c>
      <c r="D20" s="32">
        <f aca="true" t="shared" si="0" ref="D20:AI20">C20+1</f>
        <v>2</v>
      </c>
      <c r="E20" s="32">
        <f t="shared" si="0"/>
        <v>3</v>
      </c>
      <c r="F20" s="33">
        <f t="shared" si="0"/>
        <v>4</v>
      </c>
      <c r="G20" s="31">
        <f t="shared" si="0"/>
        <v>5</v>
      </c>
      <c r="H20" s="32">
        <f t="shared" si="0"/>
        <v>6</v>
      </c>
      <c r="I20" s="32">
        <f t="shared" si="0"/>
        <v>7</v>
      </c>
      <c r="J20" s="32">
        <f t="shared" si="0"/>
        <v>8</v>
      </c>
      <c r="K20" s="33">
        <f t="shared" si="0"/>
        <v>9</v>
      </c>
      <c r="L20" s="31">
        <f t="shared" si="0"/>
        <v>10</v>
      </c>
      <c r="M20" s="32">
        <f t="shared" si="0"/>
        <v>11</v>
      </c>
      <c r="N20" s="32">
        <f t="shared" si="0"/>
        <v>12</v>
      </c>
      <c r="O20" s="32">
        <f t="shared" si="0"/>
        <v>13</v>
      </c>
      <c r="P20" s="33">
        <f t="shared" si="0"/>
        <v>14</v>
      </c>
      <c r="Q20" s="31">
        <f t="shared" si="0"/>
        <v>15</v>
      </c>
      <c r="R20" s="32">
        <f t="shared" si="0"/>
        <v>16</v>
      </c>
      <c r="S20" s="32">
        <f t="shared" si="0"/>
        <v>17</v>
      </c>
      <c r="T20" s="33">
        <f t="shared" si="0"/>
        <v>18</v>
      </c>
      <c r="U20" s="31">
        <f t="shared" si="0"/>
        <v>19</v>
      </c>
      <c r="V20" s="32">
        <f t="shared" si="0"/>
        <v>20</v>
      </c>
      <c r="W20" s="32">
        <f t="shared" si="0"/>
        <v>21</v>
      </c>
      <c r="X20" s="32">
        <f t="shared" si="0"/>
        <v>22</v>
      </c>
      <c r="Y20" s="33">
        <f t="shared" si="0"/>
        <v>23</v>
      </c>
      <c r="Z20" s="31">
        <f t="shared" si="0"/>
        <v>24</v>
      </c>
      <c r="AA20" s="32">
        <f t="shared" si="0"/>
        <v>25</v>
      </c>
      <c r="AB20" s="32">
        <f t="shared" si="0"/>
        <v>26</v>
      </c>
      <c r="AC20" s="33">
        <f t="shared" si="0"/>
        <v>27</v>
      </c>
      <c r="AD20" s="34">
        <f t="shared" si="0"/>
        <v>28</v>
      </c>
      <c r="AE20" s="32">
        <f t="shared" si="0"/>
        <v>29</v>
      </c>
      <c r="AF20" s="32">
        <f t="shared" si="0"/>
        <v>30</v>
      </c>
      <c r="AG20" s="33">
        <f t="shared" si="0"/>
        <v>31</v>
      </c>
      <c r="AH20" s="34">
        <f t="shared" si="0"/>
        <v>32</v>
      </c>
      <c r="AI20" s="32">
        <f t="shared" si="0"/>
        <v>33</v>
      </c>
      <c r="AJ20" s="32">
        <f aca="true" t="shared" si="1" ref="AJ20:BB20">AI20+1</f>
        <v>34</v>
      </c>
      <c r="AK20" s="33">
        <f t="shared" si="1"/>
        <v>35</v>
      </c>
      <c r="AL20" s="34">
        <f t="shared" si="1"/>
        <v>36</v>
      </c>
      <c r="AM20" s="32">
        <f t="shared" si="1"/>
        <v>37</v>
      </c>
      <c r="AN20" s="32">
        <f t="shared" si="1"/>
        <v>38</v>
      </c>
      <c r="AO20" s="33">
        <f t="shared" si="1"/>
        <v>39</v>
      </c>
      <c r="AP20" s="34">
        <f t="shared" si="1"/>
        <v>40</v>
      </c>
      <c r="AQ20" s="32">
        <f t="shared" si="1"/>
        <v>41</v>
      </c>
      <c r="AR20" s="32">
        <f t="shared" si="1"/>
        <v>42</v>
      </c>
      <c r="AS20" s="33">
        <f t="shared" si="1"/>
        <v>43</v>
      </c>
      <c r="AT20" s="31">
        <f t="shared" si="1"/>
        <v>44</v>
      </c>
      <c r="AU20" s="35">
        <f t="shared" si="1"/>
        <v>45</v>
      </c>
      <c r="AV20" s="32">
        <f t="shared" si="1"/>
        <v>46</v>
      </c>
      <c r="AW20" s="33">
        <f t="shared" si="1"/>
        <v>47</v>
      </c>
      <c r="AX20" s="36">
        <f t="shared" si="1"/>
        <v>48</v>
      </c>
      <c r="AY20" s="37">
        <f t="shared" si="1"/>
        <v>49</v>
      </c>
      <c r="AZ20" s="38">
        <f t="shared" si="1"/>
        <v>50</v>
      </c>
      <c r="BA20" s="38">
        <f t="shared" si="1"/>
        <v>51</v>
      </c>
      <c r="BB20" s="39">
        <f t="shared" si="1"/>
        <v>52</v>
      </c>
      <c r="BC20" s="4"/>
      <c r="BD20" s="5"/>
      <c r="BE20" s="30"/>
      <c r="BF20" s="30"/>
      <c r="BG20" s="30"/>
      <c r="BH20" s="30"/>
      <c r="BI20" s="30"/>
      <c r="BJ20" s="30"/>
      <c r="BK20" s="30"/>
    </row>
    <row r="21" spans="2:63" ht="22.5" customHeight="1" thickTop="1">
      <c r="B21" s="40" t="s">
        <v>14</v>
      </c>
      <c r="C21" s="41"/>
      <c r="D21" s="42"/>
      <c r="E21" s="43"/>
      <c r="F21" s="44"/>
      <c r="G21" s="45"/>
      <c r="H21" s="46"/>
      <c r="I21" s="46">
        <v>18</v>
      </c>
      <c r="J21" s="46"/>
      <c r="K21" s="47"/>
      <c r="L21" s="45"/>
      <c r="M21" s="46"/>
      <c r="N21" s="46"/>
      <c r="O21" s="46"/>
      <c r="P21" s="47"/>
      <c r="Q21" s="45"/>
      <c r="R21" s="46"/>
      <c r="S21" s="46"/>
      <c r="T21" s="47"/>
      <c r="U21" s="46" t="s">
        <v>15</v>
      </c>
      <c r="V21" s="46" t="s">
        <v>15</v>
      </c>
      <c r="W21" s="46" t="s">
        <v>16</v>
      </c>
      <c r="X21" s="46" t="s">
        <v>16</v>
      </c>
      <c r="Y21" s="47"/>
      <c r="Z21" s="45"/>
      <c r="AA21" s="46"/>
      <c r="AB21" s="46"/>
      <c r="AC21" s="47"/>
      <c r="AD21" s="45"/>
      <c r="AE21" s="46">
        <v>18</v>
      </c>
      <c r="AF21" s="48"/>
      <c r="AG21" s="47"/>
      <c r="AH21" s="45"/>
      <c r="AI21" s="46"/>
      <c r="AJ21" s="46"/>
      <c r="AK21" s="47"/>
      <c r="AL21" s="45"/>
      <c r="AM21" s="46"/>
      <c r="AN21" s="46"/>
      <c r="AO21" s="47"/>
      <c r="AP21" s="45"/>
      <c r="AQ21" s="46" t="s">
        <v>15</v>
      </c>
      <c r="AR21" s="46" t="s">
        <v>15</v>
      </c>
      <c r="AS21" s="45" t="s">
        <v>16</v>
      </c>
      <c r="AT21" s="46" t="s">
        <v>16</v>
      </c>
      <c r="AU21" s="46" t="s">
        <v>16</v>
      </c>
      <c r="AV21" s="46" t="s">
        <v>16</v>
      </c>
      <c r="AW21" s="47" t="s">
        <v>16</v>
      </c>
      <c r="AX21" s="45" t="s">
        <v>16</v>
      </c>
      <c r="AY21" s="46" t="s">
        <v>16</v>
      </c>
      <c r="AZ21" s="46" t="s">
        <v>16</v>
      </c>
      <c r="BA21" s="46" t="s">
        <v>16</v>
      </c>
      <c r="BB21" s="47" t="s">
        <v>16</v>
      </c>
      <c r="BC21" s="49"/>
      <c r="BD21" s="50"/>
      <c r="BE21" s="50"/>
      <c r="BF21" s="51"/>
      <c r="BG21" s="50"/>
      <c r="BH21" s="50"/>
      <c r="BI21" s="50"/>
      <c r="BJ21" s="50"/>
      <c r="BK21" s="50"/>
    </row>
    <row r="22" spans="2:63" s="247" customFormat="1" ht="15.75">
      <c r="B22" s="52" t="s">
        <v>17</v>
      </c>
      <c r="C22" s="53"/>
      <c r="D22" s="54"/>
      <c r="E22" s="55"/>
      <c r="F22" s="56"/>
      <c r="G22" s="57"/>
      <c r="H22" s="58"/>
      <c r="I22" s="58">
        <v>18</v>
      </c>
      <c r="J22" s="58"/>
      <c r="K22" s="59"/>
      <c r="L22" s="57"/>
      <c r="M22" s="58"/>
      <c r="N22" s="58"/>
      <c r="O22" s="58"/>
      <c r="P22" s="59"/>
      <c r="Q22" s="57"/>
      <c r="R22" s="58"/>
      <c r="S22" s="58"/>
      <c r="T22" s="59"/>
      <c r="U22" s="58" t="s">
        <v>15</v>
      </c>
      <c r="V22" s="58" t="s">
        <v>15</v>
      </c>
      <c r="W22" s="58" t="s">
        <v>16</v>
      </c>
      <c r="X22" s="58" t="s">
        <v>16</v>
      </c>
      <c r="Y22" s="59"/>
      <c r="Z22" s="57"/>
      <c r="AA22" s="58"/>
      <c r="AB22" s="58"/>
      <c r="AC22" s="59"/>
      <c r="AD22" s="57"/>
      <c r="AE22" s="58">
        <v>18</v>
      </c>
      <c r="AF22" s="60"/>
      <c r="AG22" s="59"/>
      <c r="AH22" s="57"/>
      <c r="AI22" s="58"/>
      <c r="AJ22" s="58"/>
      <c r="AK22" s="59"/>
      <c r="AL22" s="57"/>
      <c r="AM22" s="58"/>
      <c r="AN22" s="58"/>
      <c r="AO22" s="59"/>
      <c r="AP22" s="57"/>
      <c r="AQ22" s="58" t="s">
        <v>15</v>
      </c>
      <c r="AR22" s="58" t="s">
        <v>15</v>
      </c>
      <c r="AS22" s="57" t="s">
        <v>16</v>
      </c>
      <c r="AT22" s="58" t="s">
        <v>16</v>
      </c>
      <c r="AU22" s="58" t="s">
        <v>16</v>
      </c>
      <c r="AV22" s="58" t="s">
        <v>16</v>
      </c>
      <c r="AW22" s="59" t="s">
        <v>16</v>
      </c>
      <c r="AX22" s="57" t="s">
        <v>16</v>
      </c>
      <c r="AY22" s="58" t="s">
        <v>16</v>
      </c>
      <c r="AZ22" s="58" t="s">
        <v>16</v>
      </c>
      <c r="BA22" s="58" t="s">
        <v>16</v>
      </c>
      <c r="BB22" s="59" t="s">
        <v>16</v>
      </c>
      <c r="BC22" s="49"/>
      <c r="BD22" s="50"/>
      <c r="BE22" s="50"/>
      <c r="BF22" s="51"/>
      <c r="BG22" s="50"/>
      <c r="BH22" s="50"/>
      <c r="BI22" s="50"/>
      <c r="BJ22" s="50"/>
      <c r="BK22" s="50"/>
    </row>
    <row r="23" spans="2:63" s="247" customFormat="1" ht="15.75">
      <c r="B23" s="61" t="s">
        <v>18</v>
      </c>
      <c r="C23" s="62"/>
      <c r="D23" s="63"/>
      <c r="E23" s="64"/>
      <c r="F23" s="65"/>
      <c r="G23" s="66"/>
      <c r="H23" s="67"/>
      <c r="I23" s="67">
        <v>18</v>
      </c>
      <c r="J23" s="67"/>
      <c r="K23" s="68"/>
      <c r="L23" s="66"/>
      <c r="M23" s="67"/>
      <c r="N23" s="67"/>
      <c r="O23" s="67"/>
      <c r="P23" s="68"/>
      <c r="Q23" s="66"/>
      <c r="R23" s="67"/>
      <c r="S23" s="67"/>
      <c r="T23" s="68"/>
      <c r="U23" s="58" t="s">
        <v>15</v>
      </c>
      <c r="V23" s="58" t="s">
        <v>15</v>
      </c>
      <c r="W23" s="58" t="s">
        <v>16</v>
      </c>
      <c r="X23" s="58" t="s">
        <v>16</v>
      </c>
      <c r="Y23" s="59"/>
      <c r="Z23" s="66"/>
      <c r="AA23" s="67"/>
      <c r="AB23" s="67"/>
      <c r="AC23" s="68"/>
      <c r="AD23" s="66"/>
      <c r="AE23" s="67">
        <v>18</v>
      </c>
      <c r="AF23" s="69"/>
      <c r="AG23" s="70"/>
      <c r="AH23" s="71"/>
      <c r="AI23" s="72"/>
      <c r="AJ23" s="72"/>
      <c r="AK23" s="70"/>
      <c r="AL23" s="57"/>
      <c r="AM23" s="58"/>
      <c r="AN23" s="58"/>
      <c r="AO23" s="59"/>
      <c r="AP23" s="57"/>
      <c r="AQ23" s="58" t="s">
        <v>15</v>
      </c>
      <c r="AR23" s="58" t="s">
        <v>15</v>
      </c>
      <c r="AS23" s="57" t="s">
        <v>15</v>
      </c>
      <c r="AT23" s="58" t="s">
        <v>16</v>
      </c>
      <c r="AU23" s="58" t="s">
        <v>16</v>
      </c>
      <c r="AV23" s="58" t="s">
        <v>16</v>
      </c>
      <c r="AW23" s="59" t="s">
        <v>16</v>
      </c>
      <c r="AX23" s="57" t="s">
        <v>16</v>
      </c>
      <c r="AY23" s="58" t="s">
        <v>16</v>
      </c>
      <c r="AZ23" s="58" t="s">
        <v>16</v>
      </c>
      <c r="BA23" s="58" t="s">
        <v>16</v>
      </c>
      <c r="BB23" s="59" t="s">
        <v>16</v>
      </c>
      <c r="BC23" s="49"/>
      <c r="BD23" s="50"/>
      <c r="BE23" s="50"/>
      <c r="BF23" s="51"/>
      <c r="BG23" s="51"/>
      <c r="BH23" s="50"/>
      <c r="BI23" s="50"/>
      <c r="BJ23" s="50"/>
      <c r="BK23" s="50"/>
    </row>
    <row r="24" spans="2:63" s="247" customFormat="1" ht="16.5" thickBot="1">
      <c r="B24" s="73" t="s">
        <v>20</v>
      </c>
      <c r="C24" s="74"/>
      <c r="D24" s="75"/>
      <c r="E24" s="76"/>
      <c r="F24" s="77"/>
      <c r="G24" s="78"/>
      <c r="H24" s="79"/>
      <c r="I24" s="79">
        <v>18</v>
      </c>
      <c r="J24" s="79"/>
      <c r="K24" s="80"/>
      <c r="L24" s="78"/>
      <c r="M24" s="79"/>
      <c r="N24" s="79"/>
      <c r="O24" s="79"/>
      <c r="P24" s="80"/>
      <c r="Q24" s="78"/>
      <c r="R24" s="79"/>
      <c r="S24" s="79"/>
      <c r="T24" s="80"/>
      <c r="U24" s="78" t="s">
        <v>15</v>
      </c>
      <c r="V24" s="79" t="s">
        <v>15</v>
      </c>
      <c r="W24" s="81" t="s">
        <v>16</v>
      </c>
      <c r="X24" s="81" t="s">
        <v>16</v>
      </c>
      <c r="Y24" s="82"/>
      <c r="Z24" s="78"/>
      <c r="AA24" s="79"/>
      <c r="AB24" s="79"/>
      <c r="AC24" s="80"/>
      <c r="AD24" s="78"/>
      <c r="AE24" s="79">
        <v>9</v>
      </c>
      <c r="AF24" s="83"/>
      <c r="AG24" s="80"/>
      <c r="AH24" s="78" t="s">
        <v>15</v>
      </c>
      <c r="AI24" s="79" t="s">
        <v>19</v>
      </c>
      <c r="AJ24" s="79" t="s">
        <v>19</v>
      </c>
      <c r="AK24" s="80" t="s">
        <v>19</v>
      </c>
      <c r="AL24" s="79" t="s">
        <v>19</v>
      </c>
      <c r="AM24" s="80" t="s">
        <v>19</v>
      </c>
      <c r="AN24" s="79" t="s">
        <v>21</v>
      </c>
      <c r="AO24" s="84" t="s">
        <v>21</v>
      </c>
      <c r="AP24" s="85" t="s">
        <v>21</v>
      </c>
      <c r="AQ24" s="79" t="s">
        <v>21</v>
      </c>
      <c r="AR24" s="80" t="s">
        <v>22</v>
      </c>
      <c r="AS24" s="80" t="s">
        <v>22</v>
      </c>
      <c r="AT24" s="78"/>
      <c r="AU24" s="84"/>
      <c r="AV24" s="79"/>
      <c r="AW24" s="80"/>
      <c r="AX24" s="78"/>
      <c r="AY24" s="84"/>
      <c r="AZ24" s="79"/>
      <c r="BA24" s="79"/>
      <c r="BB24" s="80"/>
      <c r="BC24" s="49"/>
      <c r="BD24" s="50"/>
      <c r="BE24" s="50"/>
      <c r="BF24" s="51"/>
      <c r="BG24" s="51"/>
      <c r="BH24" s="51"/>
      <c r="BI24" s="51"/>
      <c r="BJ24" s="50"/>
      <c r="BK24" s="50"/>
    </row>
    <row r="25" spans="2:63" s="247" customFormat="1" ht="15.75">
      <c r="B25" s="86" t="s">
        <v>23</v>
      </c>
      <c r="C25" s="87"/>
      <c r="D25" s="87"/>
      <c r="E25" s="87"/>
      <c r="F25" s="88"/>
      <c r="G25" s="89" t="s">
        <v>24</v>
      </c>
      <c r="H25" s="89"/>
      <c r="I25" s="89"/>
      <c r="J25" s="90" t="s">
        <v>25</v>
      </c>
      <c r="K25" s="89" t="s">
        <v>26</v>
      </c>
      <c r="L25" s="89"/>
      <c r="M25" s="89"/>
      <c r="N25" s="87"/>
      <c r="O25" s="90" t="s">
        <v>19</v>
      </c>
      <c r="P25" s="89" t="s">
        <v>27</v>
      </c>
      <c r="Q25" s="89"/>
      <c r="R25" s="89"/>
      <c r="S25" s="90" t="s">
        <v>21</v>
      </c>
      <c r="T25" s="89" t="s">
        <v>28</v>
      </c>
      <c r="U25" s="89"/>
      <c r="V25" s="89"/>
      <c r="W25" s="89"/>
      <c r="X25" s="87"/>
      <c r="Y25" s="90" t="s">
        <v>22</v>
      </c>
      <c r="Z25" s="1608" t="s">
        <v>100</v>
      </c>
      <c r="AA25" s="1609"/>
      <c r="AB25" s="1609"/>
      <c r="AC25" s="89"/>
      <c r="AD25" s="89"/>
      <c r="AE25" s="91" t="s">
        <v>16</v>
      </c>
      <c r="AF25" s="87" t="s">
        <v>29</v>
      </c>
      <c r="AG25" s="87"/>
      <c r="AH25" s="87"/>
      <c r="AI25" s="87"/>
      <c r="AJ25" s="87"/>
      <c r="AK25" s="87"/>
      <c r="AL25" s="87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7"/>
      <c r="BE25" s="87"/>
      <c r="BF25" s="87"/>
      <c r="BG25" s="87"/>
      <c r="BH25" s="87"/>
      <c r="BI25" s="87"/>
      <c r="BJ25" s="87"/>
      <c r="BK25" s="87"/>
    </row>
    <row r="26" s="87" customFormat="1" ht="15"/>
    <row r="27" spans="2:58" s="87" customFormat="1" ht="21" thickBot="1">
      <c r="B27" s="1244" t="s">
        <v>30</v>
      </c>
      <c r="C27" s="1244"/>
      <c r="D27" s="1244"/>
      <c r="E27" s="1244"/>
      <c r="F27" s="1244"/>
      <c r="G27" s="1244"/>
      <c r="H27" s="1244"/>
      <c r="I27" s="1244"/>
      <c r="J27" s="1244"/>
      <c r="K27" s="1244"/>
      <c r="L27" s="1244"/>
      <c r="M27" s="1244"/>
      <c r="N27" s="1244"/>
      <c r="O27" s="1244"/>
      <c r="P27" s="1244"/>
      <c r="Q27" s="1244"/>
      <c r="R27" s="1244"/>
      <c r="S27" s="1244"/>
      <c r="T27" s="92"/>
      <c r="U27" s="92"/>
      <c r="V27" s="1244" t="s">
        <v>31</v>
      </c>
      <c r="W27" s="1244"/>
      <c r="X27" s="1244"/>
      <c r="Y27" s="1244"/>
      <c r="Z27" s="1244"/>
      <c r="AA27" s="1244"/>
      <c r="AB27" s="1244"/>
      <c r="AC27" s="1244"/>
      <c r="AD27" s="1244"/>
      <c r="AE27" s="1244"/>
      <c r="AF27" s="1244"/>
      <c r="AG27" s="1244"/>
      <c r="AH27" s="1244"/>
      <c r="AI27" s="49"/>
      <c r="AJ27" s="93"/>
      <c r="AK27" s="93"/>
      <c r="AL27" s="93"/>
      <c r="AM27" s="93"/>
      <c r="AN27" s="1319" t="s">
        <v>79</v>
      </c>
      <c r="AO27" s="1319"/>
      <c r="AP27" s="1319"/>
      <c r="AQ27" s="1319"/>
      <c r="AR27" s="1319"/>
      <c r="AS27" s="1319"/>
      <c r="AT27" s="1319"/>
      <c r="AU27" s="1319"/>
      <c r="AV27" s="1319"/>
      <c r="AW27" s="1319"/>
      <c r="AX27" s="1319"/>
      <c r="AY27" s="1319"/>
      <c r="AZ27" s="1319"/>
      <c r="BA27" s="1319"/>
      <c r="BB27" s="1319"/>
      <c r="BC27" s="1319"/>
      <c r="BD27" s="1319"/>
      <c r="BE27" s="1319"/>
      <c r="BF27" s="1319"/>
    </row>
    <row r="28" spans="2:57" s="87" customFormat="1" ht="15">
      <c r="B28" s="1314" t="s">
        <v>32</v>
      </c>
      <c r="C28" s="1613" t="s">
        <v>33</v>
      </c>
      <c r="D28" s="1614"/>
      <c r="E28" s="1617" t="s">
        <v>34</v>
      </c>
      <c r="F28" s="1614"/>
      <c r="G28" s="1619" t="s">
        <v>35</v>
      </c>
      <c r="H28" s="1620"/>
      <c r="I28" s="1297" t="s">
        <v>80</v>
      </c>
      <c r="J28" s="1298"/>
      <c r="K28" s="1301" t="s">
        <v>36</v>
      </c>
      <c r="L28" s="1302"/>
      <c r="M28" s="1303"/>
      <c r="N28" s="1307" t="s">
        <v>37</v>
      </c>
      <c r="O28" s="1308"/>
      <c r="P28" s="1310" t="s">
        <v>38</v>
      </c>
      <c r="Q28" s="1311"/>
      <c r="R28" s="92"/>
      <c r="S28" s="92"/>
      <c r="T28" s="92"/>
      <c r="U28" s="92"/>
      <c r="V28" s="1623" t="s">
        <v>39</v>
      </c>
      <c r="W28" s="1624"/>
      <c r="X28" s="1624"/>
      <c r="Y28" s="1624"/>
      <c r="Z28" s="1624"/>
      <c r="AA28" s="1625"/>
      <c r="AB28" s="1629" t="s">
        <v>40</v>
      </c>
      <c r="AC28" s="1629"/>
      <c r="AD28" s="1629"/>
      <c r="AE28" s="1632" t="s">
        <v>41</v>
      </c>
      <c r="AF28" s="1633"/>
      <c r="AG28" s="1634"/>
      <c r="AH28" s="93"/>
      <c r="AI28" s="93"/>
      <c r="AJ28" s="93"/>
      <c r="AK28" s="93"/>
      <c r="AL28" s="1320" t="s">
        <v>42</v>
      </c>
      <c r="AM28" s="1321"/>
      <c r="AN28" s="1321"/>
      <c r="AO28" s="1321"/>
      <c r="AP28" s="1321"/>
      <c r="AQ28" s="1321"/>
      <c r="AR28" s="1321"/>
      <c r="AS28" s="1322"/>
      <c r="AT28" s="1638" t="s">
        <v>99</v>
      </c>
      <c r="AU28" s="1321"/>
      <c r="AV28" s="1321"/>
      <c r="AW28" s="1321"/>
      <c r="AX28" s="1321"/>
      <c r="AY28" s="1321"/>
      <c r="AZ28" s="1321"/>
      <c r="BA28" s="1321"/>
      <c r="BB28" s="1322"/>
      <c r="BC28" s="1320" t="s">
        <v>40</v>
      </c>
      <c r="BD28" s="1321"/>
      <c r="BE28" s="1322"/>
    </row>
    <row r="29" spans="2:57" s="87" customFormat="1" ht="15" customHeight="1" thickBot="1">
      <c r="B29" s="1315"/>
      <c r="C29" s="1615"/>
      <c r="D29" s="1616"/>
      <c r="E29" s="1618"/>
      <c r="F29" s="1616"/>
      <c r="G29" s="1621"/>
      <c r="H29" s="1622"/>
      <c r="I29" s="1299"/>
      <c r="J29" s="1300"/>
      <c r="K29" s="1304"/>
      <c r="L29" s="1305"/>
      <c r="M29" s="1306"/>
      <c r="N29" s="1309"/>
      <c r="O29" s="1309"/>
      <c r="P29" s="1312"/>
      <c r="Q29" s="1313"/>
      <c r="R29" s="92"/>
      <c r="S29" s="92"/>
      <c r="T29" s="92"/>
      <c r="U29" s="92"/>
      <c r="V29" s="1626"/>
      <c r="W29" s="1627"/>
      <c r="X29" s="1627"/>
      <c r="Y29" s="1627"/>
      <c r="Z29" s="1627"/>
      <c r="AA29" s="1628"/>
      <c r="AB29" s="1630"/>
      <c r="AC29" s="1630"/>
      <c r="AD29" s="1630"/>
      <c r="AE29" s="1635"/>
      <c r="AF29" s="1636"/>
      <c r="AG29" s="1637"/>
      <c r="AH29" s="93"/>
      <c r="AI29" s="93"/>
      <c r="AJ29" s="93"/>
      <c r="AK29" s="93"/>
      <c r="AL29" s="1323"/>
      <c r="AM29" s="1324"/>
      <c r="AN29" s="1324"/>
      <c r="AO29" s="1324"/>
      <c r="AP29" s="1324"/>
      <c r="AQ29" s="1324"/>
      <c r="AR29" s="1324"/>
      <c r="AS29" s="1325"/>
      <c r="AT29" s="1323"/>
      <c r="AU29" s="1324"/>
      <c r="AV29" s="1324"/>
      <c r="AW29" s="1324"/>
      <c r="AX29" s="1324"/>
      <c r="AY29" s="1324"/>
      <c r="AZ29" s="1324"/>
      <c r="BA29" s="1324"/>
      <c r="BB29" s="1325"/>
      <c r="BC29" s="1323"/>
      <c r="BD29" s="1324"/>
      <c r="BE29" s="1325"/>
    </row>
    <row r="30" spans="2:57" s="87" customFormat="1" ht="21" customHeight="1" thickBot="1">
      <c r="B30" s="94" t="s">
        <v>14</v>
      </c>
      <c r="C30" s="1205">
        <v>36</v>
      </c>
      <c r="D30" s="1206"/>
      <c r="E30" s="1205">
        <v>4</v>
      </c>
      <c r="F30" s="1206"/>
      <c r="G30" s="1204"/>
      <c r="H30" s="1204"/>
      <c r="I30" s="1199"/>
      <c r="J30" s="1201"/>
      <c r="K30" s="1199"/>
      <c r="L30" s="1200"/>
      <c r="M30" s="1201"/>
      <c r="N30" s="1202">
        <v>12</v>
      </c>
      <c r="O30" s="1203"/>
      <c r="P30" s="1199">
        <v>52</v>
      </c>
      <c r="Q30" s="1201"/>
      <c r="R30" s="92"/>
      <c r="S30" s="92"/>
      <c r="T30" s="92"/>
      <c r="U30" s="92"/>
      <c r="V30" s="1639" t="s">
        <v>139</v>
      </c>
      <c r="W30" s="1640"/>
      <c r="X30" s="1640"/>
      <c r="Y30" s="1640"/>
      <c r="Z30" s="1640"/>
      <c r="AA30" s="1641"/>
      <c r="AB30" s="1631">
        <v>8</v>
      </c>
      <c r="AC30" s="1346"/>
      <c r="AD30" s="1347"/>
      <c r="AE30" s="1631">
        <v>5</v>
      </c>
      <c r="AF30" s="1346"/>
      <c r="AG30" s="1347"/>
      <c r="AH30" s="93"/>
      <c r="AI30" s="93"/>
      <c r="AJ30" s="93"/>
      <c r="AK30" s="93"/>
      <c r="AL30" s="1472" t="s">
        <v>382</v>
      </c>
      <c r="AM30" s="1473"/>
      <c r="AN30" s="1473"/>
      <c r="AO30" s="1473"/>
      <c r="AP30" s="1473"/>
      <c r="AQ30" s="1473"/>
      <c r="AR30" s="1473"/>
      <c r="AS30" s="1474"/>
      <c r="AT30" s="1316" t="s">
        <v>383</v>
      </c>
      <c r="AU30" s="1317"/>
      <c r="AV30" s="1317"/>
      <c r="AW30" s="1317"/>
      <c r="AX30" s="1317"/>
      <c r="AY30" s="1317"/>
      <c r="AZ30" s="1317"/>
      <c r="BA30" s="1317"/>
      <c r="BB30" s="1318"/>
      <c r="BC30" s="1475">
        <v>8</v>
      </c>
      <c r="BD30" s="1476"/>
      <c r="BE30" s="1477"/>
    </row>
    <row r="31" spans="2:57" s="87" customFormat="1" ht="18.75" thickBot="1">
      <c r="B31" s="95" t="s">
        <v>17</v>
      </c>
      <c r="C31" s="1205">
        <v>36</v>
      </c>
      <c r="D31" s="1206"/>
      <c r="E31" s="1205">
        <v>4</v>
      </c>
      <c r="F31" s="1206"/>
      <c r="G31" s="1204"/>
      <c r="H31" s="1204"/>
      <c r="I31" s="1199"/>
      <c r="J31" s="1201"/>
      <c r="K31" s="1199"/>
      <c r="L31" s="1200"/>
      <c r="M31" s="1201"/>
      <c r="N31" s="1202">
        <v>12</v>
      </c>
      <c r="O31" s="1203"/>
      <c r="P31" s="1199">
        <v>52</v>
      </c>
      <c r="Q31" s="1201"/>
      <c r="R31" s="92"/>
      <c r="S31" s="92"/>
      <c r="T31" s="92"/>
      <c r="U31" s="92"/>
      <c r="V31" s="1342"/>
      <c r="W31" s="1343"/>
      <c r="X31" s="1343"/>
      <c r="Y31" s="1343"/>
      <c r="Z31" s="1343"/>
      <c r="AA31" s="1344"/>
      <c r="AB31" s="1345"/>
      <c r="AC31" s="1346"/>
      <c r="AD31" s="1347"/>
      <c r="AE31" s="1345"/>
      <c r="AF31" s="1346"/>
      <c r="AG31" s="1347"/>
      <c r="AH31" s="93"/>
      <c r="AI31" s="93"/>
      <c r="AJ31" s="93"/>
      <c r="AK31" s="93"/>
      <c r="AL31" s="1472"/>
      <c r="AM31" s="1473"/>
      <c r="AN31" s="1473"/>
      <c r="AO31" s="1473"/>
      <c r="AP31" s="1473"/>
      <c r="AQ31" s="1473"/>
      <c r="AR31" s="1473"/>
      <c r="AS31" s="1474"/>
      <c r="AT31" s="1316"/>
      <c r="AU31" s="1317"/>
      <c r="AV31" s="1317"/>
      <c r="AW31" s="1317"/>
      <c r="AX31" s="1317"/>
      <c r="AY31" s="1317"/>
      <c r="AZ31" s="1317"/>
      <c r="BA31" s="1317"/>
      <c r="BB31" s="1318"/>
      <c r="BC31" s="1475"/>
      <c r="BD31" s="1476"/>
      <c r="BE31" s="1477"/>
    </row>
    <row r="32" spans="2:57" s="87" customFormat="1" ht="18.75" thickBot="1">
      <c r="B32" s="155" t="s">
        <v>18</v>
      </c>
      <c r="C32" s="1205">
        <v>36</v>
      </c>
      <c r="D32" s="1206"/>
      <c r="E32" s="1205">
        <v>4</v>
      </c>
      <c r="F32" s="1206"/>
      <c r="G32" s="1204"/>
      <c r="H32" s="1204"/>
      <c r="I32" s="1199"/>
      <c r="J32" s="1201"/>
      <c r="K32" s="1199"/>
      <c r="L32" s="1200"/>
      <c r="M32" s="1201"/>
      <c r="N32" s="1202">
        <v>12</v>
      </c>
      <c r="O32" s="1203"/>
      <c r="P32" s="1199">
        <v>52</v>
      </c>
      <c r="Q32" s="1201"/>
      <c r="R32" s="92"/>
      <c r="S32" s="92"/>
      <c r="T32" s="92"/>
      <c r="U32" s="92"/>
      <c r="V32" s="1342"/>
      <c r="W32" s="1343"/>
      <c r="X32" s="1343"/>
      <c r="Y32" s="1343"/>
      <c r="Z32" s="1343"/>
      <c r="AA32" s="1344"/>
      <c r="AB32" s="1345"/>
      <c r="AC32" s="1346"/>
      <c r="AD32" s="1347"/>
      <c r="AE32" s="1345"/>
      <c r="AF32" s="1346"/>
      <c r="AG32" s="1347"/>
      <c r="AH32" s="93"/>
      <c r="AI32" s="93"/>
      <c r="AJ32" s="93"/>
      <c r="AK32" s="93"/>
      <c r="AL32" s="1472"/>
      <c r="AM32" s="1473"/>
      <c r="AN32" s="1473"/>
      <c r="AO32" s="1473"/>
      <c r="AP32" s="1473"/>
      <c r="AQ32" s="1473"/>
      <c r="AR32" s="1473"/>
      <c r="AS32" s="1474"/>
      <c r="AT32" s="1316"/>
      <c r="AU32" s="1317"/>
      <c r="AV32" s="1317"/>
      <c r="AW32" s="1317"/>
      <c r="AX32" s="1317"/>
      <c r="AY32" s="1317"/>
      <c r="AZ32" s="1317"/>
      <c r="BA32" s="1317"/>
      <c r="BB32" s="1318"/>
      <c r="BC32" s="1475"/>
      <c r="BD32" s="1476"/>
      <c r="BE32" s="1477"/>
    </row>
    <row r="33" spans="2:55" s="87" customFormat="1" ht="15.75" thickBot="1">
      <c r="B33" s="157" t="s">
        <v>20</v>
      </c>
      <c r="C33" s="1199">
        <v>27</v>
      </c>
      <c r="D33" s="1201"/>
      <c r="E33" s="1199">
        <v>3</v>
      </c>
      <c r="F33" s="1201"/>
      <c r="G33" s="1200">
        <v>5</v>
      </c>
      <c r="H33" s="1200"/>
      <c r="I33" s="1199">
        <v>2</v>
      </c>
      <c r="J33" s="1201"/>
      <c r="K33" s="1199">
        <v>4</v>
      </c>
      <c r="L33" s="1200"/>
      <c r="M33" s="1201"/>
      <c r="N33" s="1207">
        <v>2</v>
      </c>
      <c r="O33" s="1208"/>
      <c r="P33" s="1199">
        <v>43</v>
      </c>
      <c r="Q33" s="1201"/>
      <c r="R33" s="89"/>
      <c r="S33" s="96"/>
      <c r="T33" s="89"/>
      <c r="U33" s="89"/>
      <c r="V33" s="89"/>
      <c r="W33" s="89"/>
      <c r="Y33" s="96"/>
      <c r="Z33" s="89"/>
      <c r="AA33" s="89"/>
      <c r="AB33" s="89"/>
      <c r="AC33" s="89"/>
      <c r="AD33" s="89"/>
      <c r="AE33" s="97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</row>
    <row r="34" spans="2:55" s="87" customFormat="1" ht="9.75" customHeight="1">
      <c r="B34" s="156"/>
      <c r="C34" s="1212"/>
      <c r="D34" s="1212"/>
      <c r="E34" s="1212"/>
      <c r="F34" s="1212"/>
      <c r="G34" s="1212"/>
      <c r="H34" s="1212"/>
      <c r="I34" s="1212"/>
      <c r="J34" s="1212"/>
      <c r="K34" s="1212"/>
      <c r="L34" s="1212"/>
      <c r="M34" s="1212"/>
      <c r="N34" s="1247"/>
      <c r="O34" s="1247"/>
      <c r="P34" s="1212"/>
      <c r="Q34" s="1212"/>
      <c r="R34" s="89"/>
      <c r="S34" s="96"/>
      <c r="T34" s="89"/>
      <c r="U34" s="89"/>
      <c r="V34" s="89"/>
      <c r="W34" s="89"/>
      <c r="Y34" s="96"/>
      <c r="Z34" s="89"/>
      <c r="AA34" s="89"/>
      <c r="AB34" s="89"/>
      <c r="AC34" s="89"/>
      <c r="AD34" s="89"/>
      <c r="AE34" s="97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</row>
    <row r="35" spans="2:63" s="248" customFormat="1" ht="7.5" customHeight="1" thickBot="1">
      <c r="B35" s="1454" t="s">
        <v>124</v>
      </c>
      <c r="C35" s="1454"/>
      <c r="D35" s="1454"/>
      <c r="E35" s="1454"/>
      <c r="F35" s="1454"/>
      <c r="G35" s="1454"/>
      <c r="H35" s="1454"/>
      <c r="I35" s="1454"/>
      <c r="J35" s="1454"/>
      <c r="K35" s="1454"/>
      <c r="L35" s="1454"/>
      <c r="M35" s="1454"/>
      <c r="N35" s="1454"/>
      <c r="O35" s="1454"/>
      <c r="P35" s="1454"/>
      <c r="Q35" s="1454"/>
      <c r="R35" s="1454"/>
      <c r="S35" s="1454"/>
      <c r="T35" s="1454"/>
      <c r="U35" s="1454"/>
      <c r="V35" s="1454"/>
      <c r="W35" s="1454"/>
      <c r="X35" s="1454"/>
      <c r="Y35" s="1454"/>
      <c r="Z35" s="1454"/>
      <c r="AA35" s="1454"/>
      <c r="AB35" s="1454"/>
      <c r="AC35" s="1454"/>
      <c r="AD35" s="1454"/>
      <c r="AE35" s="1454"/>
      <c r="AF35" s="1454"/>
      <c r="AG35" s="1454"/>
      <c r="AH35" s="1454"/>
      <c r="AI35" s="1454"/>
      <c r="AJ35" s="1454"/>
      <c r="AK35" s="1454"/>
      <c r="AL35" s="1454"/>
      <c r="AM35" s="1454"/>
      <c r="AN35" s="1454"/>
      <c r="AO35" s="1454"/>
      <c r="AP35" s="1454"/>
      <c r="AQ35" s="1454"/>
      <c r="AR35" s="1454"/>
      <c r="AS35" s="1454"/>
      <c r="AT35" s="1454"/>
      <c r="AU35" s="1454"/>
      <c r="AV35" s="1454"/>
      <c r="AW35" s="1454"/>
      <c r="AX35" s="1454"/>
      <c r="AY35" s="1454"/>
      <c r="AZ35" s="1454"/>
      <c r="BA35" s="1454"/>
      <c r="BB35" s="1454"/>
      <c r="BC35" s="1454"/>
      <c r="BD35" s="1454"/>
      <c r="BE35" s="1454"/>
      <c r="BF35" s="1454"/>
      <c r="BG35" s="1454"/>
      <c r="BH35" s="1454"/>
      <c r="BI35" s="1454"/>
      <c r="BJ35" s="1454"/>
      <c r="BK35" s="1454"/>
    </row>
    <row r="36" spans="2:63" s="248" customFormat="1" ht="33" customHeight="1" thickBot="1">
      <c r="B36" s="98"/>
      <c r="C36" s="1455"/>
      <c r="D36" s="98"/>
      <c r="E36" s="1330" t="s">
        <v>131</v>
      </c>
      <c r="F36" s="1333" t="s">
        <v>43</v>
      </c>
      <c r="G36" s="1334"/>
      <c r="H36" s="1334"/>
      <c r="I36" s="1334"/>
      <c r="J36" s="1334"/>
      <c r="K36" s="1334"/>
      <c r="L36" s="1334"/>
      <c r="M36" s="1334"/>
      <c r="N36" s="1334"/>
      <c r="O36" s="1334"/>
      <c r="P36" s="1334"/>
      <c r="Q36" s="1334"/>
      <c r="R36" s="1334"/>
      <c r="S36" s="1334"/>
      <c r="T36" s="1334"/>
      <c r="U36" s="1335"/>
      <c r="V36" s="1452" t="s">
        <v>82</v>
      </c>
      <c r="W36" s="1453"/>
      <c r="X36" s="1453"/>
      <c r="Y36" s="1453"/>
      <c r="Z36" s="1453"/>
      <c r="AA36" s="1453"/>
      <c r="AB36" s="1453"/>
      <c r="AC36" s="1453"/>
      <c r="AD36" s="1348" t="s">
        <v>83</v>
      </c>
      <c r="AE36" s="1349"/>
      <c r="AF36" s="1352" t="s">
        <v>84</v>
      </c>
      <c r="AG36" s="1352"/>
      <c r="AH36" s="1352"/>
      <c r="AI36" s="1352"/>
      <c r="AJ36" s="1352"/>
      <c r="AK36" s="1352"/>
      <c r="AL36" s="1352"/>
      <c r="AM36" s="1352"/>
      <c r="AN36" s="1352"/>
      <c r="AO36" s="1353"/>
      <c r="AP36" s="1290" t="s">
        <v>85</v>
      </c>
      <c r="AQ36" s="1291"/>
      <c r="AR36" s="1480" t="s">
        <v>44</v>
      </c>
      <c r="AS36" s="1481"/>
      <c r="AT36" s="1481"/>
      <c r="AU36" s="1481"/>
      <c r="AV36" s="1481"/>
      <c r="AW36" s="1481"/>
      <c r="AX36" s="1481"/>
      <c r="AY36" s="1481"/>
      <c r="AZ36" s="1481"/>
      <c r="BA36" s="1481"/>
      <c r="BB36" s="1481"/>
      <c r="BC36" s="1481"/>
      <c r="BD36" s="1481"/>
      <c r="BE36" s="1481"/>
      <c r="BF36" s="1481"/>
      <c r="BG36" s="1482"/>
      <c r="BH36" s="99"/>
      <c r="BI36" s="99"/>
      <c r="BJ36" s="99"/>
      <c r="BK36" s="98"/>
    </row>
    <row r="37" spans="2:63" s="248" customFormat="1" ht="22.5" customHeight="1" thickBot="1">
      <c r="B37" s="98"/>
      <c r="C37" s="1455"/>
      <c r="D37" s="98"/>
      <c r="E37" s="1331"/>
      <c r="F37" s="1336"/>
      <c r="G37" s="1337"/>
      <c r="H37" s="1337"/>
      <c r="I37" s="1337"/>
      <c r="J37" s="1337"/>
      <c r="K37" s="1337"/>
      <c r="L37" s="1337"/>
      <c r="M37" s="1337"/>
      <c r="N37" s="1337"/>
      <c r="O37" s="1337"/>
      <c r="P37" s="1337"/>
      <c r="Q37" s="1337"/>
      <c r="R37" s="1337"/>
      <c r="S37" s="1337"/>
      <c r="T37" s="1337"/>
      <c r="U37" s="1338"/>
      <c r="V37" s="1225" t="s">
        <v>86</v>
      </c>
      <c r="W37" s="1226"/>
      <c r="X37" s="1225" t="s">
        <v>87</v>
      </c>
      <c r="Y37" s="1226"/>
      <c r="Z37" s="1326" t="s">
        <v>88</v>
      </c>
      <c r="AA37" s="1327"/>
      <c r="AB37" s="1327"/>
      <c r="AC37" s="1327"/>
      <c r="AD37" s="1350"/>
      <c r="AE37" s="1351"/>
      <c r="AF37" s="1354" t="s">
        <v>89</v>
      </c>
      <c r="AG37" s="1228"/>
      <c r="AH37" s="1355" t="s">
        <v>90</v>
      </c>
      <c r="AI37" s="1355"/>
      <c r="AJ37" s="1355"/>
      <c r="AK37" s="1355"/>
      <c r="AL37" s="1355"/>
      <c r="AM37" s="1355"/>
      <c r="AN37" s="1355"/>
      <c r="AO37" s="1356"/>
      <c r="AP37" s="1292"/>
      <c r="AQ37" s="1293"/>
      <c r="AR37" s="1483"/>
      <c r="AS37" s="1484"/>
      <c r="AT37" s="1484"/>
      <c r="AU37" s="1484"/>
      <c r="AV37" s="1484"/>
      <c r="AW37" s="1484"/>
      <c r="AX37" s="1484"/>
      <c r="AY37" s="1484"/>
      <c r="AZ37" s="1484"/>
      <c r="BA37" s="1484"/>
      <c r="BB37" s="1484"/>
      <c r="BC37" s="1484"/>
      <c r="BD37" s="1484"/>
      <c r="BE37" s="1484"/>
      <c r="BF37" s="1484"/>
      <c r="BG37" s="1485"/>
      <c r="BH37" s="100"/>
      <c r="BI37" s="100"/>
      <c r="BJ37" s="100"/>
      <c r="BK37" s="98"/>
    </row>
    <row r="38" spans="2:63" s="248" customFormat="1" ht="19.5" customHeight="1" thickBot="1">
      <c r="B38" s="98"/>
      <c r="C38" s="1455"/>
      <c r="D38" s="98"/>
      <c r="E38" s="1331"/>
      <c r="F38" s="1336"/>
      <c r="G38" s="1337"/>
      <c r="H38" s="1337"/>
      <c r="I38" s="1337"/>
      <c r="J38" s="1337"/>
      <c r="K38" s="1337"/>
      <c r="L38" s="1337"/>
      <c r="M38" s="1337"/>
      <c r="N38" s="1337"/>
      <c r="O38" s="1337"/>
      <c r="P38" s="1337"/>
      <c r="Q38" s="1337"/>
      <c r="R38" s="1337"/>
      <c r="S38" s="1337"/>
      <c r="T38" s="1337"/>
      <c r="U38" s="1338"/>
      <c r="V38" s="1227"/>
      <c r="W38" s="1228"/>
      <c r="X38" s="1227"/>
      <c r="Y38" s="1228"/>
      <c r="Z38" s="1225" t="s">
        <v>91</v>
      </c>
      <c r="AA38" s="1226"/>
      <c r="AB38" s="1225" t="s">
        <v>92</v>
      </c>
      <c r="AC38" s="1328"/>
      <c r="AD38" s="1350"/>
      <c r="AE38" s="1351"/>
      <c r="AF38" s="1329"/>
      <c r="AG38" s="1228"/>
      <c r="AH38" s="1234" t="s">
        <v>45</v>
      </c>
      <c r="AI38" s="1235"/>
      <c r="AJ38" s="1283" t="s">
        <v>93</v>
      </c>
      <c r="AK38" s="1284"/>
      <c r="AL38" s="1285"/>
      <c r="AM38" s="1285"/>
      <c r="AN38" s="1285"/>
      <c r="AO38" s="1286"/>
      <c r="AP38" s="1292"/>
      <c r="AQ38" s="1293"/>
      <c r="AR38" s="1413" t="s">
        <v>46</v>
      </c>
      <c r="AS38" s="1414"/>
      <c r="AT38" s="1414"/>
      <c r="AU38" s="1415"/>
      <c r="AV38" s="1413" t="s">
        <v>47</v>
      </c>
      <c r="AW38" s="1414"/>
      <c r="AX38" s="1414"/>
      <c r="AY38" s="1415"/>
      <c r="AZ38" s="1413" t="s">
        <v>48</v>
      </c>
      <c r="BA38" s="1414"/>
      <c r="BB38" s="1414"/>
      <c r="BC38" s="1415"/>
      <c r="BD38" s="1413" t="s">
        <v>49</v>
      </c>
      <c r="BE38" s="1414"/>
      <c r="BF38" s="1414"/>
      <c r="BG38" s="1415"/>
      <c r="BH38" s="101"/>
      <c r="BI38" s="101"/>
      <c r="BJ38" s="101"/>
      <c r="BK38" s="98"/>
    </row>
    <row r="39" spans="2:63" s="248" customFormat="1" ht="24" customHeight="1" thickBot="1">
      <c r="B39" s="98"/>
      <c r="C39" s="1455"/>
      <c r="D39" s="98"/>
      <c r="E39" s="1331"/>
      <c r="F39" s="1336"/>
      <c r="G39" s="1337"/>
      <c r="H39" s="1337"/>
      <c r="I39" s="1337"/>
      <c r="J39" s="1337"/>
      <c r="K39" s="1337"/>
      <c r="L39" s="1337"/>
      <c r="M39" s="1337"/>
      <c r="N39" s="1337"/>
      <c r="O39" s="1337"/>
      <c r="P39" s="1337"/>
      <c r="Q39" s="1337"/>
      <c r="R39" s="1337"/>
      <c r="S39" s="1337"/>
      <c r="T39" s="1337"/>
      <c r="U39" s="1338"/>
      <c r="V39" s="1227"/>
      <c r="W39" s="1228"/>
      <c r="X39" s="1227"/>
      <c r="Y39" s="1228"/>
      <c r="Z39" s="1227"/>
      <c r="AA39" s="1228"/>
      <c r="AB39" s="1227"/>
      <c r="AC39" s="1329"/>
      <c r="AD39" s="1350"/>
      <c r="AE39" s="1351"/>
      <c r="AF39" s="1329"/>
      <c r="AG39" s="1228"/>
      <c r="AH39" s="1236"/>
      <c r="AI39" s="1237"/>
      <c r="AJ39" s="1225" t="s">
        <v>94</v>
      </c>
      <c r="AK39" s="1226"/>
      <c r="AL39" s="1294" t="s">
        <v>95</v>
      </c>
      <c r="AM39" s="1226"/>
      <c r="AN39" s="1225" t="s">
        <v>96</v>
      </c>
      <c r="AO39" s="1226"/>
      <c r="AP39" s="1292"/>
      <c r="AQ39" s="1293"/>
      <c r="AR39" s="1419" t="s">
        <v>50</v>
      </c>
      <c r="AS39" s="1420"/>
      <c r="AT39" s="1420"/>
      <c r="AU39" s="1420"/>
      <c r="AV39" s="1420"/>
      <c r="AW39" s="1420"/>
      <c r="AX39" s="1420"/>
      <c r="AY39" s="1420"/>
      <c r="AZ39" s="1420"/>
      <c r="BA39" s="1420"/>
      <c r="BB39" s="1420"/>
      <c r="BC39" s="1420"/>
      <c r="BD39" s="1420"/>
      <c r="BE39" s="1420"/>
      <c r="BF39" s="1420"/>
      <c r="BG39" s="1421"/>
      <c r="BH39" s="101"/>
      <c r="BI39" s="101"/>
      <c r="BJ39" s="101"/>
      <c r="BK39" s="98"/>
    </row>
    <row r="40" spans="2:64" s="248" customFormat="1" ht="24" customHeight="1" thickBot="1">
      <c r="B40" s="98"/>
      <c r="C40" s="1455"/>
      <c r="D40" s="98"/>
      <c r="E40" s="1331"/>
      <c r="F40" s="1336"/>
      <c r="G40" s="1337"/>
      <c r="H40" s="1337"/>
      <c r="I40" s="1337"/>
      <c r="J40" s="1337"/>
      <c r="K40" s="1337"/>
      <c r="L40" s="1337"/>
      <c r="M40" s="1337"/>
      <c r="N40" s="1337"/>
      <c r="O40" s="1337"/>
      <c r="P40" s="1337"/>
      <c r="Q40" s="1337"/>
      <c r="R40" s="1337"/>
      <c r="S40" s="1337"/>
      <c r="T40" s="1337"/>
      <c r="U40" s="1338"/>
      <c r="V40" s="1227"/>
      <c r="W40" s="1228"/>
      <c r="X40" s="1227"/>
      <c r="Y40" s="1228"/>
      <c r="Z40" s="1227"/>
      <c r="AA40" s="1228"/>
      <c r="AB40" s="1227"/>
      <c r="AC40" s="1329"/>
      <c r="AD40" s="1350"/>
      <c r="AE40" s="1351"/>
      <c r="AF40" s="1329"/>
      <c r="AG40" s="1228"/>
      <c r="AH40" s="1236"/>
      <c r="AI40" s="1237"/>
      <c r="AJ40" s="1227"/>
      <c r="AK40" s="1228"/>
      <c r="AL40" s="1227"/>
      <c r="AM40" s="1228"/>
      <c r="AN40" s="1227"/>
      <c r="AO40" s="1228"/>
      <c r="AP40" s="1292"/>
      <c r="AQ40" s="1293"/>
      <c r="AR40" s="1418">
        <v>1</v>
      </c>
      <c r="AS40" s="1417"/>
      <c r="AT40" s="1416">
        <v>2</v>
      </c>
      <c r="AU40" s="1417"/>
      <c r="AV40" s="1418">
        <v>3</v>
      </c>
      <c r="AW40" s="1417"/>
      <c r="AX40" s="1416">
        <v>4</v>
      </c>
      <c r="AY40" s="1417"/>
      <c r="AZ40" s="1418">
        <v>5</v>
      </c>
      <c r="BA40" s="1417"/>
      <c r="BB40" s="1416">
        <v>6</v>
      </c>
      <c r="BC40" s="1417"/>
      <c r="BD40" s="1418">
        <v>7</v>
      </c>
      <c r="BE40" s="1417"/>
      <c r="BF40" s="1418">
        <v>8</v>
      </c>
      <c r="BG40" s="1488"/>
      <c r="BH40" s="101"/>
      <c r="BI40" s="101"/>
      <c r="BJ40" s="101"/>
      <c r="BK40" s="98"/>
      <c r="BL40" s="29"/>
    </row>
    <row r="41" spans="2:63" s="248" customFormat="1" ht="24" customHeight="1" thickBot="1">
      <c r="B41" s="98"/>
      <c r="C41" s="1455"/>
      <c r="D41" s="98"/>
      <c r="E41" s="1331"/>
      <c r="F41" s="1336"/>
      <c r="G41" s="1337"/>
      <c r="H41" s="1337"/>
      <c r="I41" s="1337"/>
      <c r="J41" s="1337"/>
      <c r="K41" s="1337"/>
      <c r="L41" s="1337"/>
      <c r="M41" s="1337"/>
      <c r="N41" s="1337"/>
      <c r="O41" s="1337"/>
      <c r="P41" s="1337"/>
      <c r="Q41" s="1337"/>
      <c r="R41" s="1337"/>
      <c r="S41" s="1337"/>
      <c r="T41" s="1337"/>
      <c r="U41" s="1338"/>
      <c r="V41" s="1227"/>
      <c r="W41" s="1228"/>
      <c r="X41" s="1227"/>
      <c r="Y41" s="1228"/>
      <c r="Z41" s="1227"/>
      <c r="AA41" s="1228"/>
      <c r="AB41" s="1227"/>
      <c r="AC41" s="1329"/>
      <c r="AD41" s="1350"/>
      <c r="AE41" s="1351"/>
      <c r="AF41" s="1329"/>
      <c r="AG41" s="1228"/>
      <c r="AH41" s="1236"/>
      <c r="AI41" s="1237"/>
      <c r="AJ41" s="1227"/>
      <c r="AK41" s="1228"/>
      <c r="AL41" s="1227"/>
      <c r="AM41" s="1228"/>
      <c r="AN41" s="1227"/>
      <c r="AO41" s="1228"/>
      <c r="AP41" s="1292"/>
      <c r="AQ41" s="1293"/>
      <c r="AR41" s="1413" t="s">
        <v>51</v>
      </c>
      <c r="AS41" s="1414"/>
      <c r="AT41" s="1414"/>
      <c r="AU41" s="1414"/>
      <c r="AV41" s="1414"/>
      <c r="AW41" s="1414"/>
      <c r="AX41" s="1414"/>
      <c r="AY41" s="1414"/>
      <c r="AZ41" s="1414"/>
      <c r="BA41" s="1414"/>
      <c r="BB41" s="1414"/>
      <c r="BC41" s="1414"/>
      <c r="BD41" s="1414"/>
      <c r="BE41" s="1414"/>
      <c r="BF41" s="1414"/>
      <c r="BG41" s="1415"/>
      <c r="BH41" s="101"/>
      <c r="BI41" s="101"/>
      <c r="BJ41" s="101"/>
      <c r="BK41" s="98"/>
    </row>
    <row r="42" spans="2:63" s="248" customFormat="1" ht="28.5" customHeight="1" thickBot="1">
      <c r="B42" s="98"/>
      <c r="C42" s="1455"/>
      <c r="D42" s="98"/>
      <c r="E42" s="1332"/>
      <c r="F42" s="1339"/>
      <c r="G42" s="1340"/>
      <c r="H42" s="1340"/>
      <c r="I42" s="1340"/>
      <c r="J42" s="1340"/>
      <c r="K42" s="1340"/>
      <c r="L42" s="1340"/>
      <c r="M42" s="1340"/>
      <c r="N42" s="1340"/>
      <c r="O42" s="1340"/>
      <c r="P42" s="1340"/>
      <c r="Q42" s="1340"/>
      <c r="R42" s="1340"/>
      <c r="S42" s="1340"/>
      <c r="T42" s="1340"/>
      <c r="U42" s="1341"/>
      <c r="V42" s="1227"/>
      <c r="W42" s="1228"/>
      <c r="X42" s="1227"/>
      <c r="Y42" s="1228"/>
      <c r="Z42" s="1227"/>
      <c r="AA42" s="1228"/>
      <c r="AB42" s="1227"/>
      <c r="AC42" s="1329"/>
      <c r="AD42" s="1350"/>
      <c r="AE42" s="1351"/>
      <c r="AF42" s="1329"/>
      <c r="AG42" s="1228"/>
      <c r="AH42" s="1236"/>
      <c r="AI42" s="1237"/>
      <c r="AJ42" s="1227"/>
      <c r="AK42" s="1228"/>
      <c r="AL42" s="1227"/>
      <c r="AM42" s="1228"/>
      <c r="AN42" s="1227"/>
      <c r="AO42" s="1228"/>
      <c r="AP42" s="1292"/>
      <c r="AQ42" s="1293"/>
      <c r="AR42" s="1487">
        <v>18</v>
      </c>
      <c r="AS42" s="1479"/>
      <c r="AT42" s="1478">
        <v>18</v>
      </c>
      <c r="AU42" s="1479"/>
      <c r="AV42" s="1487">
        <v>18</v>
      </c>
      <c r="AW42" s="1479"/>
      <c r="AX42" s="1478">
        <v>18</v>
      </c>
      <c r="AY42" s="1479"/>
      <c r="AZ42" s="1487">
        <v>18</v>
      </c>
      <c r="BA42" s="1479"/>
      <c r="BB42" s="1478">
        <v>18</v>
      </c>
      <c r="BC42" s="1489"/>
      <c r="BD42" s="1478">
        <v>18</v>
      </c>
      <c r="BE42" s="1479"/>
      <c r="BF42" s="1454">
        <v>9</v>
      </c>
      <c r="BG42" s="1486"/>
      <c r="BH42" s="101"/>
      <c r="BI42" s="101"/>
      <c r="BJ42" s="101"/>
      <c r="BK42" s="98"/>
    </row>
    <row r="43" spans="3:63" s="102" customFormat="1" ht="15.75" customHeight="1" thickBot="1">
      <c r="C43" s="1455"/>
      <c r="E43" s="1465">
        <v>1</v>
      </c>
      <c r="F43" s="1466"/>
      <c r="G43" s="1467"/>
      <c r="H43" s="1468">
        <v>2</v>
      </c>
      <c r="I43" s="1469"/>
      <c r="J43" s="1469"/>
      <c r="K43" s="1469"/>
      <c r="L43" s="1469"/>
      <c r="M43" s="1469"/>
      <c r="N43" s="1469"/>
      <c r="O43" s="1469"/>
      <c r="P43" s="1469"/>
      <c r="Q43" s="1469"/>
      <c r="R43" s="1469"/>
      <c r="S43" s="1469"/>
      <c r="T43" s="1469"/>
      <c r="U43" s="1469"/>
      <c r="V43" s="1469"/>
      <c r="W43" s="1469"/>
      <c r="X43" s="1470"/>
      <c r="Y43" s="1242">
        <v>3</v>
      </c>
      <c r="Z43" s="1242"/>
      <c r="AA43" s="1241"/>
      <c r="AB43" s="1240">
        <v>3</v>
      </c>
      <c r="AC43" s="1242"/>
      <c r="AD43" s="1241"/>
      <c r="AE43" s="1240">
        <v>5</v>
      </c>
      <c r="AF43" s="1241"/>
      <c r="AG43" s="1240">
        <v>6</v>
      </c>
      <c r="AH43" s="1241"/>
      <c r="AI43" s="1240">
        <v>7</v>
      </c>
      <c r="AJ43" s="1241"/>
      <c r="AK43" s="1240">
        <v>8</v>
      </c>
      <c r="AL43" s="1242"/>
      <c r="AM43" s="1241"/>
      <c r="AN43" s="1238">
        <v>9</v>
      </c>
      <c r="AO43" s="1239"/>
      <c r="AP43" s="1238">
        <v>10</v>
      </c>
      <c r="AQ43" s="1239"/>
      <c r="AR43" s="1238">
        <v>11</v>
      </c>
      <c r="AS43" s="1239"/>
      <c r="AT43" s="1238">
        <v>12</v>
      </c>
      <c r="AU43" s="1239"/>
      <c r="AV43" s="1238">
        <v>13</v>
      </c>
      <c r="AW43" s="1239"/>
      <c r="AX43" s="1238">
        <v>14</v>
      </c>
      <c r="AY43" s="1239"/>
      <c r="AZ43" s="1238">
        <v>15</v>
      </c>
      <c r="BA43" s="1239"/>
      <c r="BB43" s="1238">
        <v>16</v>
      </c>
      <c r="BC43" s="1239"/>
      <c r="BD43" s="1238">
        <v>17</v>
      </c>
      <c r="BE43" s="1239"/>
      <c r="BF43" s="1238">
        <v>18</v>
      </c>
      <c r="BG43" s="1239"/>
      <c r="BI43" s="103"/>
      <c r="BJ43" s="1366"/>
      <c r="BK43" s="1366"/>
    </row>
    <row r="44" spans="3:63" s="102" customFormat="1" ht="21.75" customHeight="1" thickBot="1">
      <c r="C44" s="1455"/>
      <c r="E44" s="1357" t="s">
        <v>113</v>
      </c>
      <c r="F44" s="1358"/>
      <c r="G44" s="1358"/>
      <c r="H44" s="1358"/>
      <c r="I44" s="1358"/>
      <c r="J44" s="1358"/>
      <c r="K44" s="1358"/>
      <c r="L44" s="1358"/>
      <c r="M44" s="1358"/>
      <c r="N44" s="1358"/>
      <c r="O44" s="1358"/>
      <c r="P44" s="1358"/>
      <c r="Q44" s="1358"/>
      <c r="R44" s="1358"/>
      <c r="S44" s="1358"/>
      <c r="T44" s="1358"/>
      <c r="U44" s="1358"/>
      <c r="V44" s="1358"/>
      <c r="W44" s="1358"/>
      <c r="X44" s="1358"/>
      <c r="Y44" s="1358"/>
      <c r="Z44" s="1358"/>
      <c r="AA44" s="1358"/>
      <c r="AB44" s="1358"/>
      <c r="AC44" s="1358"/>
      <c r="AD44" s="1358"/>
      <c r="AE44" s="1358"/>
      <c r="AF44" s="1358"/>
      <c r="AG44" s="1358"/>
      <c r="AH44" s="1358"/>
      <c r="AI44" s="1358"/>
      <c r="AJ44" s="1358"/>
      <c r="AK44" s="1358"/>
      <c r="AL44" s="1358"/>
      <c r="AM44" s="1358"/>
      <c r="AN44" s="1358"/>
      <c r="AO44" s="1358"/>
      <c r="AP44" s="1358"/>
      <c r="AQ44" s="1358"/>
      <c r="AR44" s="1358"/>
      <c r="AS44" s="1358"/>
      <c r="AT44" s="1358"/>
      <c r="AU44" s="1358"/>
      <c r="AV44" s="1358"/>
      <c r="AW44" s="1358"/>
      <c r="AX44" s="1358"/>
      <c r="AY44" s="1358"/>
      <c r="AZ44" s="1358"/>
      <c r="BA44" s="1358"/>
      <c r="BB44" s="1358"/>
      <c r="BC44" s="1358"/>
      <c r="BD44" s="1358"/>
      <c r="BE44" s="1358"/>
      <c r="BF44" s="1358"/>
      <c r="BG44" s="1359"/>
      <c r="BI44" s="103"/>
      <c r="BJ44" s="1366"/>
      <c r="BK44" s="1366"/>
    </row>
    <row r="45" spans="3:63" s="104" customFormat="1" ht="21" customHeight="1" thickBot="1">
      <c r="C45" s="1455"/>
      <c r="E45" s="1230" t="s">
        <v>114</v>
      </c>
      <c r="F45" s="1231"/>
      <c r="G45" s="1231"/>
      <c r="H45" s="1231"/>
      <c r="I45" s="1231"/>
      <c r="J45" s="1231"/>
      <c r="K45" s="1231"/>
      <c r="L45" s="1231"/>
      <c r="M45" s="1231"/>
      <c r="N45" s="1231"/>
      <c r="O45" s="1231"/>
      <c r="P45" s="1231"/>
      <c r="Q45" s="1231"/>
      <c r="R45" s="1231"/>
      <c r="S45" s="1231"/>
      <c r="T45" s="1231"/>
      <c r="U45" s="1231"/>
      <c r="V45" s="1232"/>
      <c r="W45" s="1232"/>
      <c r="X45" s="1231"/>
      <c r="Y45" s="1231"/>
      <c r="Z45" s="1231"/>
      <c r="AA45" s="1231"/>
      <c r="AB45" s="1231"/>
      <c r="AC45" s="1231"/>
      <c r="AD45" s="1231"/>
      <c r="AE45" s="1231"/>
      <c r="AF45" s="1231"/>
      <c r="AG45" s="1231"/>
      <c r="AH45" s="1231"/>
      <c r="AI45" s="1231"/>
      <c r="AJ45" s="1231"/>
      <c r="AK45" s="1231"/>
      <c r="AL45" s="1231"/>
      <c r="AM45" s="1231"/>
      <c r="AN45" s="1231"/>
      <c r="AO45" s="1231"/>
      <c r="AP45" s="1231"/>
      <c r="AQ45" s="1231"/>
      <c r="AR45" s="1231"/>
      <c r="AS45" s="1231"/>
      <c r="AT45" s="1231"/>
      <c r="AU45" s="1231"/>
      <c r="AV45" s="1231"/>
      <c r="AW45" s="1231"/>
      <c r="AX45" s="1231"/>
      <c r="AY45" s="1231"/>
      <c r="AZ45" s="1231"/>
      <c r="BA45" s="1231"/>
      <c r="BB45" s="1231"/>
      <c r="BC45" s="1231"/>
      <c r="BD45" s="1231"/>
      <c r="BE45" s="1231"/>
      <c r="BF45" s="1231"/>
      <c r="BG45" s="1233"/>
      <c r="BI45" s="103"/>
      <c r="BJ45" s="1366"/>
      <c r="BK45" s="1366"/>
    </row>
    <row r="46" spans="3:63" s="29" customFormat="1" ht="25.5" customHeight="1">
      <c r="C46" s="1455"/>
      <c r="D46" s="1216"/>
      <c r="E46" s="236" t="s">
        <v>279</v>
      </c>
      <c r="F46" s="1121" t="s">
        <v>140</v>
      </c>
      <c r="G46" s="1122"/>
      <c r="H46" s="1122"/>
      <c r="I46" s="1122"/>
      <c r="J46" s="1122"/>
      <c r="K46" s="1122"/>
      <c r="L46" s="1122"/>
      <c r="M46" s="1122"/>
      <c r="N46" s="1122"/>
      <c r="O46" s="1122"/>
      <c r="P46" s="1122"/>
      <c r="Q46" s="1122"/>
      <c r="R46" s="1122"/>
      <c r="S46" s="1122"/>
      <c r="T46" s="1122"/>
      <c r="U46" s="1123"/>
      <c r="V46" s="1119">
        <v>1.3</v>
      </c>
      <c r="W46" s="1471"/>
      <c r="X46" s="1148">
        <v>2</v>
      </c>
      <c r="Y46" s="1149"/>
      <c r="Z46" s="1195"/>
      <c r="AA46" s="1196"/>
      <c r="AB46" s="1195"/>
      <c r="AC46" s="1194"/>
      <c r="AD46" s="1272">
        <v>14</v>
      </c>
      <c r="AE46" s="1273"/>
      <c r="AF46" s="1114">
        <f>PRODUCT(AD46,30)</f>
        <v>420</v>
      </c>
      <c r="AG46" s="986"/>
      <c r="AH46" s="1114">
        <f aca="true" t="shared" si="2" ref="AH46:AH52">SUM(AJ46:AO46)</f>
        <v>252</v>
      </c>
      <c r="AI46" s="986"/>
      <c r="AJ46" s="1114">
        <v>144</v>
      </c>
      <c r="AK46" s="986"/>
      <c r="AL46" s="1114">
        <v>108</v>
      </c>
      <c r="AM46" s="986"/>
      <c r="AN46" s="1130"/>
      <c r="AO46" s="1130"/>
      <c r="AP46" s="1114">
        <f aca="true" t="shared" si="3" ref="AP46:AP52">MIN(AF46-AH46)</f>
        <v>168</v>
      </c>
      <c r="AQ46" s="986"/>
      <c r="AR46" s="1114">
        <v>5</v>
      </c>
      <c r="AS46" s="1130"/>
      <c r="AT46" s="1116">
        <v>5</v>
      </c>
      <c r="AU46" s="986"/>
      <c r="AV46" s="1114">
        <v>4</v>
      </c>
      <c r="AW46" s="1130"/>
      <c r="AX46" s="1116"/>
      <c r="AY46" s="986"/>
      <c r="AZ46" s="1114"/>
      <c r="BA46" s="1115"/>
      <c r="BB46" s="1130"/>
      <c r="BC46" s="986"/>
      <c r="BD46" s="1360"/>
      <c r="BE46" s="1369"/>
      <c r="BF46" s="1360"/>
      <c r="BG46" s="1361"/>
      <c r="BI46" s="103"/>
      <c r="BJ46" s="1366"/>
      <c r="BK46" s="1366"/>
    </row>
    <row r="47" spans="3:63" s="29" customFormat="1" ht="25.5" customHeight="1">
      <c r="C47" s="1455"/>
      <c r="D47" s="1216"/>
      <c r="E47" s="236" t="s">
        <v>280</v>
      </c>
      <c r="F47" s="1121" t="s">
        <v>141</v>
      </c>
      <c r="G47" s="1122"/>
      <c r="H47" s="1122"/>
      <c r="I47" s="1122"/>
      <c r="J47" s="1122"/>
      <c r="K47" s="1122"/>
      <c r="L47" s="1122"/>
      <c r="M47" s="1122"/>
      <c r="N47" s="1122"/>
      <c r="O47" s="1122"/>
      <c r="P47" s="1122"/>
      <c r="Q47" s="1122"/>
      <c r="R47" s="1122"/>
      <c r="S47" s="1122"/>
      <c r="T47" s="1122"/>
      <c r="U47" s="1123"/>
      <c r="V47" s="1148">
        <v>1</v>
      </c>
      <c r="W47" s="1459"/>
      <c r="X47" s="1148">
        <v>2</v>
      </c>
      <c r="Y47" s="1149"/>
      <c r="Z47" s="1195"/>
      <c r="AA47" s="1196"/>
      <c r="AB47" s="1195"/>
      <c r="AC47" s="1194"/>
      <c r="AD47" s="1270">
        <v>8.5</v>
      </c>
      <c r="AE47" s="1271"/>
      <c r="AF47" s="1114">
        <f aca="true" t="shared" si="4" ref="AF47:AF52">PRODUCT(AD47,30)</f>
        <v>255</v>
      </c>
      <c r="AG47" s="986"/>
      <c r="AH47" s="1114">
        <f t="shared" si="2"/>
        <v>126</v>
      </c>
      <c r="AI47" s="986"/>
      <c r="AJ47" s="1114">
        <v>72</v>
      </c>
      <c r="AK47" s="986"/>
      <c r="AL47" s="1114">
        <v>54</v>
      </c>
      <c r="AM47" s="986"/>
      <c r="AN47" s="1130"/>
      <c r="AO47" s="1130"/>
      <c r="AP47" s="1114">
        <f t="shared" si="3"/>
        <v>129</v>
      </c>
      <c r="AQ47" s="986"/>
      <c r="AR47" s="1114">
        <v>5</v>
      </c>
      <c r="AS47" s="1130"/>
      <c r="AT47" s="1116">
        <v>2</v>
      </c>
      <c r="AU47" s="986"/>
      <c r="AV47" s="1114"/>
      <c r="AW47" s="1130"/>
      <c r="AX47" s="1116"/>
      <c r="AY47" s="986"/>
      <c r="AZ47" s="1114"/>
      <c r="BA47" s="1115"/>
      <c r="BB47" s="1130"/>
      <c r="BC47" s="986"/>
      <c r="BD47" s="1360"/>
      <c r="BE47" s="1369"/>
      <c r="BF47" s="1360"/>
      <c r="BG47" s="1361"/>
      <c r="BI47" s="103"/>
      <c r="BJ47" s="103"/>
      <c r="BK47" s="103"/>
    </row>
    <row r="48" spans="3:63" s="29" customFormat="1" ht="25.5" customHeight="1">
      <c r="C48" s="1455"/>
      <c r="D48" s="1216"/>
      <c r="E48" s="236" t="s">
        <v>281</v>
      </c>
      <c r="F48" s="1121" t="s">
        <v>142</v>
      </c>
      <c r="G48" s="1122"/>
      <c r="H48" s="1122"/>
      <c r="I48" s="1122"/>
      <c r="J48" s="1122"/>
      <c r="K48" s="1122"/>
      <c r="L48" s="1122"/>
      <c r="M48" s="1122"/>
      <c r="N48" s="1122"/>
      <c r="O48" s="1122"/>
      <c r="P48" s="1122"/>
      <c r="Q48" s="1122"/>
      <c r="R48" s="1122"/>
      <c r="S48" s="1122"/>
      <c r="T48" s="1122"/>
      <c r="U48" s="1123"/>
      <c r="V48" s="1148">
        <v>1</v>
      </c>
      <c r="W48" s="1459"/>
      <c r="X48" s="1148"/>
      <c r="Y48" s="1149"/>
      <c r="Z48" s="1195"/>
      <c r="AA48" s="1196"/>
      <c r="AB48" s="1195"/>
      <c r="AC48" s="1194"/>
      <c r="AD48" s="1270">
        <v>9.5</v>
      </c>
      <c r="AE48" s="1271"/>
      <c r="AF48" s="1114">
        <f t="shared" si="4"/>
        <v>285</v>
      </c>
      <c r="AG48" s="986"/>
      <c r="AH48" s="1114">
        <f t="shared" si="2"/>
        <v>144</v>
      </c>
      <c r="AI48" s="986"/>
      <c r="AJ48" s="1114">
        <v>36</v>
      </c>
      <c r="AK48" s="986"/>
      <c r="AL48" s="1114">
        <v>36</v>
      </c>
      <c r="AM48" s="986"/>
      <c r="AN48" s="1130">
        <v>72</v>
      </c>
      <c r="AO48" s="1130"/>
      <c r="AP48" s="1114">
        <f t="shared" si="3"/>
        <v>141</v>
      </c>
      <c r="AQ48" s="986"/>
      <c r="AR48" s="1114">
        <v>8</v>
      </c>
      <c r="AS48" s="1130"/>
      <c r="AT48" s="1116"/>
      <c r="AU48" s="986"/>
      <c r="AV48" s="1114"/>
      <c r="AW48" s="1130"/>
      <c r="AX48" s="1116"/>
      <c r="AY48" s="986"/>
      <c r="AZ48" s="1114"/>
      <c r="BA48" s="1115"/>
      <c r="BB48" s="1130"/>
      <c r="BC48" s="986"/>
      <c r="BD48" s="1360"/>
      <c r="BE48" s="1369"/>
      <c r="BF48" s="1360"/>
      <c r="BG48" s="1361"/>
      <c r="BI48" s="103"/>
      <c r="BJ48" s="103"/>
      <c r="BK48" s="103"/>
    </row>
    <row r="49" spans="3:63" s="29" customFormat="1" ht="25.5" customHeight="1">
      <c r="C49" s="1455"/>
      <c r="D49" s="1216"/>
      <c r="E49" s="236" t="s">
        <v>282</v>
      </c>
      <c r="F49" s="1121" t="s">
        <v>143</v>
      </c>
      <c r="G49" s="1122"/>
      <c r="H49" s="1122"/>
      <c r="I49" s="1122"/>
      <c r="J49" s="1122"/>
      <c r="K49" s="1122"/>
      <c r="L49" s="1122"/>
      <c r="M49" s="1122"/>
      <c r="N49" s="1122"/>
      <c r="O49" s="1122"/>
      <c r="P49" s="1122"/>
      <c r="Q49" s="1122"/>
      <c r="R49" s="1122"/>
      <c r="S49" s="1122"/>
      <c r="T49" s="1122"/>
      <c r="U49" s="1123"/>
      <c r="V49" s="1148">
        <v>2</v>
      </c>
      <c r="W49" s="1459"/>
      <c r="X49" s="1148"/>
      <c r="Y49" s="1149"/>
      <c r="Z49" s="1195"/>
      <c r="AA49" s="1196"/>
      <c r="AB49" s="1195"/>
      <c r="AC49" s="1194"/>
      <c r="AD49" s="1270">
        <v>9.5</v>
      </c>
      <c r="AE49" s="1271"/>
      <c r="AF49" s="1114">
        <f t="shared" si="4"/>
        <v>285</v>
      </c>
      <c r="AG49" s="986"/>
      <c r="AH49" s="1114">
        <f t="shared" si="2"/>
        <v>144</v>
      </c>
      <c r="AI49" s="986"/>
      <c r="AJ49" s="1114">
        <v>36</v>
      </c>
      <c r="AK49" s="986"/>
      <c r="AL49" s="1114">
        <v>36</v>
      </c>
      <c r="AM49" s="986"/>
      <c r="AN49" s="1130">
        <v>72</v>
      </c>
      <c r="AO49" s="1130"/>
      <c r="AP49" s="1114">
        <f t="shared" si="3"/>
        <v>141</v>
      </c>
      <c r="AQ49" s="986"/>
      <c r="AR49" s="1114"/>
      <c r="AS49" s="1130"/>
      <c r="AT49" s="1116">
        <v>8</v>
      </c>
      <c r="AU49" s="986"/>
      <c r="AV49" s="1114"/>
      <c r="AW49" s="1130"/>
      <c r="AX49" s="1116"/>
      <c r="AY49" s="986"/>
      <c r="AZ49" s="1114"/>
      <c r="BA49" s="1115"/>
      <c r="BB49" s="1130"/>
      <c r="BC49" s="986"/>
      <c r="BD49" s="1360"/>
      <c r="BE49" s="1369"/>
      <c r="BF49" s="1360"/>
      <c r="BG49" s="1361"/>
      <c r="BI49" s="103"/>
      <c r="BJ49" s="103"/>
      <c r="BK49" s="103"/>
    </row>
    <row r="50" spans="3:63" s="29" customFormat="1" ht="25.5" customHeight="1">
      <c r="C50" s="1455"/>
      <c r="D50" s="1216"/>
      <c r="E50" s="236" t="s">
        <v>283</v>
      </c>
      <c r="F50" s="1121" t="s">
        <v>144</v>
      </c>
      <c r="G50" s="1122"/>
      <c r="H50" s="1122"/>
      <c r="I50" s="1122"/>
      <c r="J50" s="1122"/>
      <c r="K50" s="1122"/>
      <c r="L50" s="1122"/>
      <c r="M50" s="1122"/>
      <c r="N50" s="1122"/>
      <c r="O50" s="1122"/>
      <c r="P50" s="1122"/>
      <c r="Q50" s="1122"/>
      <c r="R50" s="1122"/>
      <c r="S50" s="1122"/>
      <c r="T50" s="1122"/>
      <c r="U50" s="1123"/>
      <c r="V50" s="1148">
        <v>3</v>
      </c>
      <c r="W50" s="1459"/>
      <c r="X50" s="1148"/>
      <c r="Y50" s="1149"/>
      <c r="Z50" s="1195"/>
      <c r="AA50" s="1196"/>
      <c r="AB50" s="1195"/>
      <c r="AC50" s="1194"/>
      <c r="AD50" s="1270">
        <v>9</v>
      </c>
      <c r="AE50" s="1271"/>
      <c r="AF50" s="1114">
        <f t="shared" si="4"/>
        <v>270</v>
      </c>
      <c r="AG50" s="986"/>
      <c r="AH50" s="1114">
        <f t="shared" si="2"/>
        <v>144</v>
      </c>
      <c r="AI50" s="986"/>
      <c r="AJ50" s="1114">
        <v>36</v>
      </c>
      <c r="AK50" s="986"/>
      <c r="AL50" s="1114">
        <v>36</v>
      </c>
      <c r="AM50" s="986"/>
      <c r="AN50" s="1130">
        <v>72</v>
      </c>
      <c r="AO50" s="1130"/>
      <c r="AP50" s="1114">
        <f t="shared" si="3"/>
        <v>126</v>
      </c>
      <c r="AQ50" s="986"/>
      <c r="AR50" s="1114"/>
      <c r="AS50" s="1130"/>
      <c r="AT50" s="1116"/>
      <c r="AU50" s="986"/>
      <c r="AV50" s="1114">
        <v>8</v>
      </c>
      <c r="AW50" s="1130"/>
      <c r="AX50" s="1116"/>
      <c r="AY50" s="986"/>
      <c r="AZ50" s="1114"/>
      <c r="BA50" s="1115"/>
      <c r="BB50" s="1130"/>
      <c r="BC50" s="986"/>
      <c r="BD50" s="1360"/>
      <c r="BE50" s="1369"/>
      <c r="BF50" s="1360"/>
      <c r="BG50" s="1361"/>
      <c r="BI50" s="103"/>
      <c r="BJ50" s="103"/>
      <c r="BK50" s="103"/>
    </row>
    <row r="51" spans="3:63" s="29" customFormat="1" ht="25.5" customHeight="1">
      <c r="C51" s="1455"/>
      <c r="D51" s="1216"/>
      <c r="E51" s="236" t="s">
        <v>284</v>
      </c>
      <c r="F51" s="1121" t="s">
        <v>145</v>
      </c>
      <c r="G51" s="1122"/>
      <c r="H51" s="1122"/>
      <c r="I51" s="1122"/>
      <c r="J51" s="1122"/>
      <c r="K51" s="1122"/>
      <c r="L51" s="1122"/>
      <c r="M51" s="1122"/>
      <c r="N51" s="1122"/>
      <c r="O51" s="1122"/>
      <c r="P51" s="1122"/>
      <c r="Q51" s="1122"/>
      <c r="R51" s="1122"/>
      <c r="S51" s="1122"/>
      <c r="T51" s="1122"/>
      <c r="U51" s="1123"/>
      <c r="V51" s="1148">
        <v>4</v>
      </c>
      <c r="W51" s="1459"/>
      <c r="X51" s="1148"/>
      <c r="Y51" s="1149"/>
      <c r="Z51" s="1195"/>
      <c r="AA51" s="1196"/>
      <c r="AB51" s="1195"/>
      <c r="AC51" s="1194"/>
      <c r="AD51" s="1272">
        <v>9</v>
      </c>
      <c r="AE51" s="1273"/>
      <c r="AF51" s="1114">
        <f t="shared" si="4"/>
        <v>270</v>
      </c>
      <c r="AG51" s="986"/>
      <c r="AH51" s="1114">
        <f t="shared" si="2"/>
        <v>144</v>
      </c>
      <c r="AI51" s="986"/>
      <c r="AJ51" s="1114">
        <v>36</v>
      </c>
      <c r="AK51" s="986"/>
      <c r="AL51" s="1114">
        <v>36</v>
      </c>
      <c r="AM51" s="986"/>
      <c r="AN51" s="1130">
        <v>72</v>
      </c>
      <c r="AO51" s="1130"/>
      <c r="AP51" s="1114">
        <f t="shared" si="3"/>
        <v>126</v>
      </c>
      <c r="AQ51" s="986"/>
      <c r="AR51" s="1114"/>
      <c r="AS51" s="1130"/>
      <c r="AT51" s="1116"/>
      <c r="AU51" s="986"/>
      <c r="AV51" s="1114"/>
      <c r="AW51" s="1130"/>
      <c r="AX51" s="1116">
        <v>8</v>
      </c>
      <c r="AY51" s="986"/>
      <c r="AZ51" s="1114"/>
      <c r="BA51" s="1115"/>
      <c r="BB51" s="1130"/>
      <c r="BC51" s="986"/>
      <c r="BD51" s="1360"/>
      <c r="BE51" s="1369"/>
      <c r="BF51" s="1360"/>
      <c r="BG51" s="1361"/>
      <c r="BI51" s="103"/>
      <c r="BJ51" s="103"/>
      <c r="BK51" s="103"/>
    </row>
    <row r="52" spans="3:63" s="29" customFormat="1" ht="25.5" customHeight="1" thickBot="1">
      <c r="C52" s="1455"/>
      <c r="D52" s="1216"/>
      <c r="E52" s="236" t="s">
        <v>285</v>
      </c>
      <c r="F52" s="1121" t="s">
        <v>146</v>
      </c>
      <c r="G52" s="1122"/>
      <c r="H52" s="1122"/>
      <c r="I52" s="1122"/>
      <c r="J52" s="1122"/>
      <c r="K52" s="1122"/>
      <c r="L52" s="1122"/>
      <c r="M52" s="1122"/>
      <c r="N52" s="1122"/>
      <c r="O52" s="1122"/>
      <c r="P52" s="1122"/>
      <c r="Q52" s="1122"/>
      <c r="R52" s="1122"/>
      <c r="S52" s="1122"/>
      <c r="T52" s="1122"/>
      <c r="U52" s="1123"/>
      <c r="V52" s="1681">
        <v>5</v>
      </c>
      <c r="W52" s="1682"/>
      <c r="X52" s="1681"/>
      <c r="Y52" s="1682"/>
      <c r="Z52" s="1539"/>
      <c r="AA52" s="1540"/>
      <c r="AB52" s="1539"/>
      <c r="AC52" s="1684"/>
      <c r="AD52" s="1685">
        <v>8.5</v>
      </c>
      <c r="AE52" s="1686"/>
      <c r="AF52" s="1175">
        <f t="shared" si="4"/>
        <v>255</v>
      </c>
      <c r="AG52" s="1174"/>
      <c r="AH52" s="1114">
        <f t="shared" si="2"/>
        <v>144</v>
      </c>
      <c r="AI52" s="986"/>
      <c r="AJ52" s="1175">
        <v>36</v>
      </c>
      <c r="AK52" s="1174"/>
      <c r="AL52" s="1175">
        <v>36</v>
      </c>
      <c r="AM52" s="1174"/>
      <c r="AN52" s="1278">
        <v>72</v>
      </c>
      <c r="AO52" s="1278"/>
      <c r="AP52" s="1279">
        <f t="shared" si="3"/>
        <v>111</v>
      </c>
      <c r="AQ52" s="1280"/>
      <c r="AR52" s="1175"/>
      <c r="AS52" s="1278"/>
      <c r="AT52" s="1173"/>
      <c r="AU52" s="1174"/>
      <c r="AV52" s="1175"/>
      <c r="AW52" s="1278"/>
      <c r="AX52" s="1173"/>
      <c r="AY52" s="1174"/>
      <c r="AZ52" s="1175">
        <v>8</v>
      </c>
      <c r="BA52" s="1176"/>
      <c r="BB52" s="1278"/>
      <c r="BC52" s="1174"/>
      <c r="BD52" s="1448"/>
      <c r="BE52" s="1683"/>
      <c r="BF52" s="1448"/>
      <c r="BG52" s="1449"/>
      <c r="BI52" s="103"/>
      <c r="BJ52" s="103"/>
      <c r="BK52" s="103"/>
    </row>
    <row r="53" spans="3:63" s="11" customFormat="1" ht="24" customHeight="1" thickBot="1">
      <c r="C53" s="1455"/>
      <c r="D53" s="1464"/>
      <c r="E53" s="108"/>
      <c r="F53" s="1219" t="s">
        <v>103</v>
      </c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0"/>
      <c r="T53" s="1220"/>
      <c r="U53" s="1221"/>
      <c r="V53" s="1190">
        <v>8</v>
      </c>
      <c r="W53" s="1191"/>
      <c r="X53" s="1192">
        <v>2</v>
      </c>
      <c r="Y53" s="1193"/>
      <c r="Z53" s="1442"/>
      <c r="AA53" s="1443"/>
      <c r="AB53" s="1442"/>
      <c r="AC53" s="1456"/>
      <c r="AD53" s="1457">
        <f>SUM(AD46:AE52)</f>
        <v>68</v>
      </c>
      <c r="AE53" s="1458"/>
      <c r="AF53" s="1188">
        <f>SUM(AF46:AG52)</f>
        <v>2040</v>
      </c>
      <c r="AG53" s="1189"/>
      <c r="AH53" s="1188">
        <f>SUM(AH46:AI52)</f>
        <v>1098</v>
      </c>
      <c r="AI53" s="1189"/>
      <c r="AJ53" s="1188">
        <f>SUM(AJ46:AK52)</f>
        <v>396</v>
      </c>
      <c r="AK53" s="1189"/>
      <c r="AL53" s="1188">
        <f>SUM(AL46:AM52)</f>
        <v>342</v>
      </c>
      <c r="AM53" s="1189"/>
      <c r="AN53" s="1188">
        <f>SUM(AN46:AO52)</f>
        <v>360</v>
      </c>
      <c r="AO53" s="1189"/>
      <c r="AP53" s="1188">
        <f>SUM(AP46:AQ52)</f>
        <v>942</v>
      </c>
      <c r="AQ53" s="1189"/>
      <c r="AR53" s="1188">
        <f>SUM(AR46:AS52)</f>
        <v>18</v>
      </c>
      <c r="AS53" s="1189"/>
      <c r="AT53" s="1188">
        <f>SUM(AT46:AU52)</f>
        <v>15</v>
      </c>
      <c r="AU53" s="1189"/>
      <c r="AV53" s="1188">
        <f>SUM(AV46:AW52)</f>
        <v>12</v>
      </c>
      <c r="AW53" s="1189"/>
      <c r="AX53" s="1188">
        <f>SUM(AX46:AY52)</f>
        <v>8</v>
      </c>
      <c r="AY53" s="1189"/>
      <c r="AZ53" s="1188">
        <f>SUM(AZ46:BA52)</f>
        <v>8</v>
      </c>
      <c r="BA53" s="1189"/>
      <c r="BB53" s="1444"/>
      <c r="BC53" s="1445"/>
      <c r="BD53" s="1442"/>
      <c r="BE53" s="1443"/>
      <c r="BF53" s="1442"/>
      <c r="BG53" s="1443"/>
      <c r="BI53" s="109"/>
      <c r="BJ53" s="109"/>
      <c r="BK53" s="109"/>
    </row>
    <row r="54" spans="3:63" s="29" customFormat="1" ht="27" customHeight="1" thickBot="1">
      <c r="C54" s="1455"/>
      <c r="D54" s="1550"/>
      <c r="E54" s="1230" t="s">
        <v>115</v>
      </c>
      <c r="F54" s="1231"/>
      <c r="G54" s="1231"/>
      <c r="H54" s="1231"/>
      <c r="I54" s="1231"/>
      <c r="J54" s="1231"/>
      <c r="K54" s="1231"/>
      <c r="L54" s="1231"/>
      <c r="M54" s="1231"/>
      <c r="N54" s="1231"/>
      <c r="O54" s="1231"/>
      <c r="P54" s="1231"/>
      <c r="Q54" s="1231"/>
      <c r="R54" s="1231"/>
      <c r="S54" s="1231"/>
      <c r="T54" s="1231"/>
      <c r="U54" s="1231"/>
      <c r="V54" s="1232"/>
      <c r="W54" s="1232"/>
      <c r="X54" s="1231"/>
      <c r="Y54" s="1231"/>
      <c r="Z54" s="1231"/>
      <c r="AA54" s="1231"/>
      <c r="AB54" s="1231"/>
      <c r="AC54" s="1231"/>
      <c r="AD54" s="1231"/>
      <c r="AE54" s="1231"/>
      <c r="AF54" s="1231"/>
      <c r="AG54" s="1231"/>
      <c r="AH54" s="1231"/>
      <c r="AI54" s="1231"/>
      <c r="AJ54" s="1231"/>
      <c r="AK54" s="1231"/>
      <c r="AL54" s="1231"/>
      <c r="AM54" s="1231"/>
      <c r="AN54" s="1231"/>
      <c r="AO54" s="1231"/>
      <c r="AP54" s="1231"/>
      <c r="AQ54" s="1231"/>
      <c r="AR54" s="1231"/>
      <c r="AS54" s="1231"/>
      <c r="AT54" s="1231"/>
      <c r="AU54" s="1231"/>
      <c r="AV54" s="1231"/>
      <c r="AW54" s="1231"/>
      <c r="AX54" s="1231"/>
      <c r="AY54" s="1231"/>
      <c r="AZ54" s="1231"/>
      <c r="BA54" s="1231"/>
      <c r="BB54" s="1231"/>
      <c r="BC54" s="1231"/>
      <c r="BD54" s="1231"/>
      <c r="BE54" s="1231"/>
      <c r="BF54" s="1231"/>
      <c r="BG54" s="1233"/>
      <c r="BI54" s="110"/>
      <c r="BJ54" s="110"/>
      <c r="BK54" s="110"/>
    </row>
    <row r="55" spans="3:63" s="29" customFormat="1" ht="25.5" customHeight="1">
      <c r="C55" s="1455"/>
      <c r="D55" s="1550"/>
      <c r="E55" s="226" t="s">
        <v>286</v>
      </c>
      <c r="F55" s="1209" t="s">
        <v>106</v>
      </c>
      <c r="G55" s="1210"/>
      <c r="H55" s="1210"/>
      <c r="I55" s="1210"/>
      <c r="J55" s="1210"/>
      <c r="K55" s="1210"/>
      <c r="L55" s="1210"/>
      <c r="M55" s="1210"/>
      <c r="N55" s="1210"/>
      <c r="O55" s="1210"/>
      <c r="P55" s="1210"/>
      <c r="Q55" s="1210"/>
      <c r="R55" s="1210"/>
      <c r="S55" s="1210"/>
      <c r="T55" s="1210"/>
      <c r="U55" s="1211"/>
      <c r="V55" s="1274"/>
      <c r="W55" s="1275"/>
      <c r="X55" s="1276">
        <v>7</v>
      </c>
      <c r="Y55" s="1277"/>
      <c r="Z55" s="1462"/>
      <c r="AA55" s="1463"/>
      <c r="AB55" s="1462"/>
      <c r="AC55" s="1463"/>
      <c r="AD55" s="1460">
        <v>4</v>
      </c>
      <c r="AE55" s="1461"/>
      <c r="AF55" s="1162">
        <f aca="true" t="shared" si="5" ref="AF55:AF68">PRODUCT(AD55,30)</f>
        <v>120</v>
      </c>
      <c r="AG55" s="1163"/>
      <c r="AH55" s="1254">
        <f aca="true" t="shared" si="6" ref="AH55:AH67">SUM(AJ55:AO55)</f>
        <v>72</v>
      </c>
      <c r="AI55" s="1256"/>
      <c r="AJ55" s="1254">
        <v>36</v>
      </c>
      <c r="AK55" s="1256"/>
      <c r="AL55" s="1254">
        <v>36</v>
      </c>
      <c r="AM55" s="1256"/>
      <c r="AN55" s="1254"/>
      <c r="AO55" s="1255"/>
      <c r="AP55" s="1254">
        <f aca="true" t="shared" si="7" ref="AP55:AP68">MIN(AF55-AH55)</f>
        <v>48</v>
      </c>
      <c r="AQ55" s="1256"/>
      <c r="AR55" s="1674"/>
      <c r="AS55" s="1675"/>
      <c r="AT55" s="1676"/>
      <c r="AU55" s="1451"/>
      <c r="AV55" s="1674"/>
      <c r="AW55" s="1675"/>
      <c r="AX55" s="1266"/>
      <c r="AY55" s="1256"/>
      <c r="AZ55" s="1254"/>
      <c r="BA55" s="1441"/>
      <c r="BB55" s="1266"/>
      <c r="BC55" s="1256"/>
      <c r="BD55" s="1254">
        <v>4</v>
      </c>
      <c r="BE55" s="1441"/>
      <c r="BF55" s="1450"/>
      <c r="BG55" s="1451"/>
      <c r="BI55" s="110"/>
      <c r="BJ55" s="110"/>
      <c r="BK55" s="110"/>
    </row>
    <row r="56" spans="3:63" s="29" customFormat="1" ht="25.5" customHeight="1">
      <c r="C56" s="1455"/>
      <c r="D56" s="1550"/>
      <c r="E56" s="226" t="s">
        <v>287</v>
      </c>
      <c r="F56" s="1121" t="s">
        <v>107</v>
      </c>
      <c r="G56" s="1122"/>
      <c r="H56" s="1122"/>
      <c r="I56" s="1122"/>
      <c r="J56" s="1122"/>
      <c r="K56" s="1122"/>
      <c r="L56" s="1122"/>
      <c r="M56" s="1122"/>
      <c r="N56" s="1122"/>
      <c r="O56" s="1122"/>
      <c r="P56" s="1122"/>
      <c r="Q56" s="1122"/>
      <c r="R56" s="1122"/>
      <c r="S56" s="1122"/>
      <c r="T56" s="1122"/>
      <c r="U56" s="1123"/>
      <c r="V56" s="1524"/>
      <c r="W56" s="1531"/>
      <c r="X56" s="1136">
        <v>6</v>
      </c>
      <c r="Y56" s="1150"/>
      <c r="Z56" s="1362"/>
      <c r="AA56" s="1363"/>
      <c r="AB56" s="1362"/>
      <c r="AC56" s="1363"/>
      <c r="AD56" s="1364">
        <v>2</v>
      </c>
      <c r="AE56" s="1365"/>
      <c r="AF56" s="1162">
        <f t="shared" si="5"/>
        <v>60</v>
      </c>
      <c r="AG56" s="1163"/>
      <c r="AH56" s="1162">
        <f t="shared" si="6"/>
        <v>36</v>
      </c>
      <c r="AI56" s="1163"/>
      <c r="AJ56" s="1162">
        <v>18</v>
      </c>
      <c r="AK56" s="1163"/>
      <c r="AL56" s="1162">
        <v>18</v>
      </c>
      <c r="AM56" s="1163"/>
      <c r="AN56" s="1260"/>
      <c r="AO56" s="1260"/>
      <c r="AP56" s="1162">
        <f t="shared" si="7"/>
        <v>24</v>
      </c>
      <c r="AQ56" s="1163"/>
      <c r="AR56" s="1162"/>
      <c r="AS56" s="1268"/>
      <c r="AT56" s="1260"/>
      <c r="AU56" s="1268"/>
      <c r="AV56" s="1162"/>
      <c r="AW56" s="1268"/>
      <c r="AX56" s="1260"/>
      <c r="AY56" s="1268"/>
      <c r="AZ56" s="1162"/>
      <c r="BA56" s="1268"/>
      <c r="BB56" s="1260">
        <v>2</v>
      </c>
      <c r="BC56" s="1268"/>
      <c r="BD56" s="1162"/>
      <c r="BE56" s="1268"/>
      <c r="BF56" s="1260"/>
      <c r="BG56" s="1163"/>
      <c r="BI56" s="110"/>
      <c r="BJ56" s="110"/>
      <c r="BK56" s="110"/>
    </row>
    <row r="57" spans="3:63" s="29" customFormat="1" ht="25.5" customHeight="1">
      <c r="C57" s="1455"/>
      <c r="D57" s="1550"/>
      <c r="E57" s="226" t="s">
        <v>288</v>
      </c>
      <c r="F57" s="1121" t="s">
        <v>147</v>
      </c>
      <c r="G57" s="1122"/>
      <c r="H57" s="1122"/>
      <c r="I57" s="1122"/>
      <c r="J57" s="1122"/>
      <c r="K57" s="1122"/>
      <c r="L57" s="1122"/>
      <c r="M57" s="1122"/>
      <c r="N57" s="1122"/>
      <c r="O57" s="1122"/>
      <c r="P57" s="1122"/>
      <c r="Q57" s="1122"/>
      <c r="R57" s="1122"/>
      <c r="S57" s="1122"/>
      <c r="T57" s="1122"/>
      <c r="U57" s="1123"/>
      <c r="V57" s="1524">
        <v>4</v>
      </c>
      <c r="W57" s="1531"/>
      <c r="X57" s="1136">
        <v>3</v>
      </c>
      <c r="Y57" s="1150"/>
      <c r="Z57" s="1362"/>
      <c r="AA57" s="1363"/>
      <c r="AB57" s="1362"/>
      <c r="AC57" s="1363"/>
      <c r="AD57" s="1364">
        <v>7</v>
      </c>
      <c r="AE57" s="1365"/>
      <c r="AF57" s="1162">
        <f t="shared" si="5"/>
        <v>210</v>
      </c>
      <c r="AG57" s="1163"/>
      <c r="AH57" s="1162">
        <f t="shared" si="6"/>
        <v>126</v>
      </c>
      <c r="AI57" s="1163"/>
      <c r="AJ57" s="1162">
        <v>54</v>
      </c>
      <c r="AK57" s="1163"/>
      <c r="AL57" s="1162">
        <v>72</v>
      </c>
      <c r="AM57" s="1163"/>
      <c r="AN57" s="1260"/>
      <c r="AO57" s="1260"/>
      <c r="AP57" s="1162">
        <f t="shared" si="7"/>
        <v>84</v>
      </c>
      <c r="AQ57" s="1163"/>
      <c r="AR57" s="1162"/>
      <c r="AS57" s="1268"/>
      <c r="AT57" s="1260"/>
      <c r="AU57" s="1268"/>
      <c r="AV57" s="1162">
        <v>4</v>
      </c>
      <c r="AW57" s="1268"/>
      <c r="AX57" s="1260">
        <v>3</v>
      </c>
      <c r="AY57" s="1268"/>
      <c r="AZ57" s="1162"/>
      <c r="BA57" s="1268"/>
      <c r="BB57" s="1260"/>
      <c r="BC57" s="1268"/>
      <c r="BD57" s="1162"/>
      <c r="BE57" s="1268"/>
      <c r="BF57" s="1260"/>
      <c r="BG57" s="1163"/>
      <c r="BI57" s="110"/>
      <c r="BJ57" s="110"/>
      <c r="BK57" s="110"/>
    </row>
    <row r="58" spans="3:63" s="29" customFormat="1" ht="25.5" customHeight="1">
      <c r="C58" s="1455"/>
      <c r="D58" s="1550"/>
      <c r="E58" s="226" t="s">
        <v>289</v>
      </c>
      <c r="F58" s="1121" t="s">
        <v>148</v>
      </c>
      <c r="G58" s="1122"/>
      <c r="H58" s="1122"/>
      <c r="I58" s="1122"/>
      <c r="J58" s="1122"/>
      <c r="K58" s="1122"/>
      <c r="L58" s="1122"/>
      <c r="M58" s="1122"/>
      <c r="N58" s="1122"/>
      <c r="O58" s="1122"/>
      <c r="P58" s="1122"/>
      <c r="Q58" s="1122"/>
      <c r="R58" s="1122"/>
      <c r="S58" s="1122"/>
      <c r="T58" s="1122"/>
      <c r="U58" s="1123"/>
      <c r="V58" s="1524">
        <v>5</v>
      </c>
      <c r="W58" s="1531"/>
      <c r="X58" s="1136"/>
      <c r="Y58" s="1150"/>
      <c r="Z58" s="1362"/>
      <c r="AA58" s="1363"/>
      <c r="AB58" s="1362"/>
      <c r="AC58" s="1363"/>
      <c r="AD58" s="1364">
        <v>3</v>
      </c>
      <c r="AE58" s="1365"/>
      <c r="AF58" s="1162">
        <f t="shared" si="5"/>
        <v>90</v>
      </c>
      <c r="AG58" s="1163"/>
      <c r="AH58" s="1162">
        <f t="shared" si="6"/>
        <v>54</v>
      </c>
      <c r="AI58" s="1163"/>
      <c r="AJ58" s="1162">
        <v>36</v>
      </c>
      <c r="AK58" s="1163"/>
      <c r="AL58" s="1162">
        <v>18</v>
      </c>
      <c r="AM58" s="1163"/>
      <c r="AN58" s="1260"/>
      <c r="AO58" s="1260"/>
      <c r="AP58" s="1162">
        <f t="shared" si="7"/>
        <v>36</v>
      </c>
      <c r="AQ58" s="1163"/>
      <c r="AR58" s="1162"/>
      <c r="AS58" s="1268"/>
      <c r="AT58" s="1260"/>
      <c r="AU58" s="1268"/>
      <c r="AV58" s="1162"/>
      <c r="AW58" s="1268"/>
      <c r="AX58" s="1260"/>
      <c r="AY58" s="1268"/>
      <c r="AZ58" s="1162">
        <v>3</v>
      </c>
      <c r="BA58" s="1268"/>
      <c r="BB58" s="1260"/>
      <c r="BC58" s="1268"/>
      <c r="BD58" s="1162"/>
      <c r="BE58" s="1268"/>
      <c r="BF58" s="1260"/>
      <c r="BG58" s="1163"/>
      <c r="BI58" s="110"/>
      <c r="BJ58" s="110"/>
      <c r="BK58" s="110"/>
    </row>
    <row r="59" spans="3:63" s="29" customFormat="1" ht="25.5" customHeight="1">
      <c r="C59" s="1455"/>
      <c r="D59" s="1550"/>
      <c r="E59" s="226" t="s">
        <v>290</v>
      </c>
      <c r="F59" s="1121" t="s">
        <v>149</v>
      </c>
      <c r="G59" s="1122"/>
      <c r="H59" s="1122"/>
      <c r="I59" s="1122"/>
      <c r="J59" s="1122"/>
      <c r="K59" s="1122"/>
      <c r="L59" s="1122"/>
      <c r="M59" s="1122"/>
      <c r="N59" s="1122"/>
      <c r="O59" s="1122"/>
      <c r="P59" s="1122"/>
      <c r="Q59" s="1122"/>
      <c r="R59" s="1122"/>
      <c r="S59" s="1122"/>
      <c r="T59" s="1122"/>
      <c r="U59" s="1123"/>
      <c r="V59" s="1524">
        <v>6</v>
      </c>
      <c r="W59" s="1531"/>
      <c r="X59" s="1136"/>
      <c r="Y59" s="1150"/>
      <c r="Z59" s="1362"/>
      <c r="AA59" s="1363"/>
      <c r="AB59" s="1362"/>
      <c r="AC59" s="1363"/>
      <c r="AD59" s="1364">
        <v>3.5</v>
      </c>
      <c r="AE59" s="1365"/>
      <c r="AF59" s="1162">
        <f t="shared" si="5"/>
        <v>105</v>
      </c>
      <c r="AG59" s="1163"/>
      <c r="AH59" s="1162">
        <f t="shared" si="6"/>
        <v>63</v>
      </c>
      <c r="AI59" s="1163"/>
      <c r="AJ59" s="1162">
        <v>36</v>
      </c>
      <c r="AK59" s="1163"/>
      <c r="AL59" s="1162">
        <v>27</v>
      </c>
      <c r="AM59" s="1163"/>
      <c r="AN59" s="1260"/>
      <c r="AO59" s="1260"/>
      <c r="AP59" s="1162">
        <f t="shared" si="7"/>
        <v>42</v>
      </c>
      <c r="AQ59" s="1163"/>
      <c r="AR59" s="1162"/>
      <c r="AS59" s="1268"/>
      <c r="AT59" s="1260"/>
      <c r="AU59" s="1268"/>
      <c r="AV59" s="1162"/>
      <c r="AW59" s="1268"/>
      <c r="AX59" s="1260"/>
      <c r="AY59" s="1268"/>
      <c r="AZ59" s="1162"/>
      <c r="BA59" s="1268"/>
      <c r="BB59" s="1260">
        <v>3.5</v>
      </c>
      <c r="BC59" s="1268"/>
      <c r="BD59" s="1162"/>
      <c r="BE59" s="1268"/>
      <c r="BF59" s="1260"/>
      <c r="BG59" s="1163"/>
      <c r="BI59" s="110"/>
      <c r="BJ59" s="110"/>
      <c r="BK59" s="110"/>
    </row>
    <row r="60" spans="3:63" s="29" customFormat="1" ht="25.5" customHeight="1">
      <c r="C60" s="1455"/>
      <c r="D60" s="1550"/>
      <c r="E60" s="226" t="s">
        <v>291</v>
      </c>
      <c r="F60" s="1121" t="s">
        <v>150</v>
      </c>
      <c r="G60" s="1122"/>
      <c r="H60" s="1122"/>
      <c r="I60" s="1122"/>
      <c r="J60" s="1122"/>
      <c r="K60" s="1122"/>
      <c r="L60" s="1122"/>
      <c r="M60" s="1122"/>
      <c r="N60" s="1122"/>
      <c r="O60" s="1122"/>
      <c r="P60" s="1122"/>
      <c r="Q60" s="1122"/>
      <c r="R60" s="1122"/>
      <c r="S60" s="1122"/>
      <c r="T60" s="1122"/>
      <c r="U60" s="1123"/>
      <c r="V60" s="1687">
        <v>2</v>
      </c>
      <c r="W60" s="1688"/>
      <c r="X60" s="1148"/>
      <c r="Y60" s="1149"/>
      <c r="Z60" s="1362"/>
      <c r="AA60" s="1575"/>
      <c r="AB60" s="1362"/>
      <c r="AC60" s="1574"/>
      <c r="AD60" s="1364">
        <v>3.5</v>
      </c>
      <c r="AE60" s="1689"/>
      <c r="AF60" s="1162">
        <f t="shared" si="5"/>
        <v>105</v>
      </c>
      <c r="AG60" s="1163"/>
      <c r="AH60" s="1162">
        <f t="shared" si="6"/>
        <v>54</v>
      </c>
      <c r="AI60" s="1163"/>
      <c r="AJ60" s="1162">
        <v>27</v>
      </c>
      <c r="AK60" s="1163"/>
      <c r="AL60" s="1162"/>
      <c r="AM60" s="1163"/>
      <c r="AN60" s="1260">
        <v>27</v>
      </c>
      <c r="AO60" s="1260"/>
      <c r="AP60" s="1162">
        <f t="shared" si="7"/>
        <v>51</v>
      </c>
      <c r="AQ60" s="1163"/>
      <c r="AR60" s="1162"/>
      <c r="AS60" s="1268"/>
      <c r="AT60" s="1260">
        <v>3</v>
      </c>
      <c r="AU60" s="1268"/>
      <c r="AV60" s="1162"/>
      <c r="AW60" s="1268"/>
      <c r="AX60" s="1260"/>
      <c r="AY60" s="1268"/>
      <c r="AZ60" s="1162"/>
      <c r="BA60" s="1268"/>
      <c r="BB60" s="1260"/>
      <c r="BC60" s="1268"/>
      <c r="BD60" s="1162"/>
      <c r="BE60" s="1268"/>
      <c r="BF60" s="1260"/>
      <c r="BG60" s="1163"/>
      <c r="BI60" s="110"/>
      <c r="BJ60" s="110"/>
      <c r="BK60" s="110"/>
    </row>
    <row r="61" spans="3:63" s="29" customFormat="1" ht="25.5" customHeight="1">
      <c r="C61" s="1455"/>
      <c r="D61" s="1550"/>
      <c r="E61" s="226" t="s">
        <v>292</v>
      </c>
      <c r="F61" s="1121" t="s">
        <v>151</v>
      </c>
      <c r="G61" s="1122"/>
      <c r="H61" s="1122"/>
      <c r="I61" s="1122"/>
      <c r="J61" s="1122"/>
      <c r="K61" s="1122"/>
      <c r="L61" s="1122"/>
      <c r="M61" s="1122"/>
      <c r="N61" s="1122"/>
      <c r="O61" s="1122"/>
      <c r="P61" s="1122"/>
      <c r="Q61" s="1122"/>
      <c r="R61" s="1122"/>
      <c r="S61" s="1122"/>
      <c r="T61" s="1122"/>
      <c r="U61" s="1123"/>
      <c r="V61" s="1524">
        <v>2</v>
      </c>
      <c r="W61" s="1531"/>
      <c r="X61" s="1136">
        <v>1</v>
      </c>
      <c r="Y61" s="1150"/>
      <c r="Z61" s="1362"/>
      <c r="AA61" s="1363"/>
      <c r="AB61" s="1362"/>
      <c r="AC61" s="1363"/>
      <c r="AD61" s="1364">
        <v>7</v>
      </c>
      <c r="AE61" s="1365"/>
      <c r="AF61" s="1162">
        <f t="shared" si="5"/>
        <v>210</v>
      </c>
      <c r="AG61" s="1163"/>
      <c r="AH61" s="1162">
        <f t="shared" si="6"/>
        <v>108</v>
      </c>
      <c r="AI61" s="1163"/>
      <c r="AJ61" s="1162">
        <v>54</v>
      </c>
      <c r="AK61" s="1163"/>
      <c r="AL61" s="1162"/>
      <c r="AM61" s="1163"/>
      <c r="AN61" s="1260">
        <v>54</v>
      </c>
      <c r="AO61" s="1260"/>
      <c r="AP61" s="1162">
        <f t="shared" si="7"/>
        <v>102</v>
      </c>
      <c r="AQ61" s="1163"/>
      <c r="AR61" s="1162">
        <v>3</v>
      </c>
      <c r="AS61" s="1268"/>
      <c r="AT61" s="1260">
        <v>3</v>
      </c>
      <c r="AU61" s="1268"/>
      <c r="AV61" s="1162"/>
      <c r="AW61" s="1268"/>
      <c r="AX61" s="1260"/>
      <c r="AY61" s="1268"/>
      <c r="AZ61" s="1162"/>
      <c r="BA61" s="1268"/>
      <c r="BB61" s="1260"/>
      <c r="BC61" s="1268"/>
      <c r="BD61" s="1162"/>
      <c r="BE61" s="1268"/>
      <c r="BF61" s="1260"/>
      <c r="BG61" s="1163"/>
      <c r="BI61" s="110"/>
      <c r="BJ61" s="110"/>
      <c r="BK61" s="110"/>
    </row>
    <row r="62" spans="3:63" s="29" customFormat="1" ht="25.5" customHeight="1">
      <c r="C62" s="1455"/>
      <c r="D62" s="1550"/>
      <c r="E62" s="226" t="s">
        <v>293</v>
      </c>
      <c r="F62" s="1121" t="s">
        <v>152</v>
      </c>
      <c r="G62" s="1122"/>
      <c r="H62" s="1122"/>
      <c r="I62" s="1122"/>
      <c r="J62" s="1122"/>
      <c r="K62" s="1122"/>
      <c r="L62" s="1122"/>
      <c r="M62" s="1122"/>
      <c r="N62" s="1122"/>
      <c r="O62" s="1122"/>
      <c r="P62" s="1122"/>
      <c r="Q62" s="1122"/>
      <c r="R62" s="1122"/>
      <c r="S62" s="1122"/>
      <c r="T62" s="1122"/>
      <c r="U62" s="1123"/>
      <c r="V62" s="1524"/>
      <c r="W62" s="1531"/>
      <c r="X62" s="1136">
        <v>2</v>
      </c>
      <c r="Y62" s="1150"/>
      <c r="Z62" s="1362"/>
      <c r="AA62" s="1363"/>
      <c r="AB62" s="1362"/>
      <c r="AC62" s="1363"/>
      <c r="AD62" s="1364">
        <v>2</v>
      </c>
      <c r="AE62" s="1365"/>
      <c r="AF62" s="1162">
        <f t="shared" si="5"/>
        <v>60</v>
      </c>
      <c r="AG62" s="1163"/>
      <c r="AH62" s="1162">
        <f t="shared" si="6"/>
        <v>36</v>
      </c>
      <c r="AI62" s="1163"/>
      <c r="AJ62" s="1162">
        <v>18</v>
      </c>
      <c r="AK62" s="1163"/>
      <c r="AL62" s="1162"/>
      <c r="AM62" s="1163"/>
      <c r="AN62" s="1260">
        <v>18</v>
      </c>
      <c r="AO62" s="1260"/>
      <c r="AP62" s="1162">
        <f t="shared" si="7"/>
        <v>24</v>
      </c>
      <c r="AQ62" s="1163"/>
      <c r="AR62" s="1162"/>
      <c r="AS62" s="1268"/>
      <c r="AT62" s="1260">
        <v>2</v>
      </c>
      <c r="AU62" s="1268"/>
      <c r="AV62" s="1162"/>
      <c r="AW62" s="1268"/>
      <c r="AX62" s="1260"/>
      <c r="AY62" s="1268"/>
      <c r="AZ62" s="1162"/>
      <c r="BA62" s="1268"/>
      <c r="BB62" s="1260"/>
      <c r="BC62" s="1268"/>
      <c r="BD62" s="1162"/>
      <c r="BE62" s="1268"/>
      <c r="BF62" s="1260"/>
      <c r="BG62" s="1163"/>
      <c r="BI62" s="110"/>
      <c r="BJ62" s="110"/>
      <c r="BK62" s="110"/>
    </row>
    <row r="63" spans="3:63" s="29" customFormat="1" ht="25.5" customHeight="1">
      <c r="C63" s="1455"/>
      <c r="D63" s="1550"/>
      <c r="E63" s="226" t="s">
        <v>294</v>
      </c>
      <c r="F63" s="1121" t="s">
        <v>153</v>
      </c>
      <c r="G63" s="1122"/>
      <c r="H63" s="1122"/>
      <c r="I63" s="1122"/>
      <c r="J63" s="1122"/>
      <c r="K63" s="1122"/>
      <c r="L63" s="1122"/>
      <c r="M63" s="1122"/>
      <c r="N63" s="1122"/>
      <c r="O63" s="1122"/>
      <c r="P63" s="1122"/>
      <c r="Q63" s="1122"/>
      <c r="R63" s="1122"/>
      <c r="S63" s="1122"/>
      <c r="T63" s="1122"/>
      <c r="U63" s="1123"/>
      <c r="V63" s="1524"/>
      <c r="W63" s="1531"/>
      <c r="X63" s="1136">
        <v>5</v>
      </c>
      <c r="Y63" s="1150"/>
      <c r="Z63" s="1362"/>
      <c r="AA63" s="1363"/>
      <c r="AB63" s="1362"/>
      <c r="AC63" s="1363"/>
      <c r="AD63" s="1364">
        <v>3.5</v>
      </c>
      <c r="AE63" s="1365"/>
      <c r="AF63" s="1162">
        <f t="shared" si="5"/>
        <v>105</v>
      </c>
      <c r="AG63" s="1163"/>
      <c r="AH63" s="1162">
        <f t="shared" si="6"/>
        <v>72</v>
      </c>
      <c r="AI63" s="1163"/>
      <c r="AJ63" s="1162">
        <v>36</v>
      </c>
      <c r="AK63" s="1163"/>
      <c r="AL63" s="1162"/>
      <c r="AM63" s="1163"/>
      <c r="AN63" s="1260">
        <v>36</v>
      </c>
      <c r="AO63" s="1260"/>
      <c r="AP63" s="1162">
        <f t="shared" si="7"/>
        <v>33</v>
      </c>
      <c r="AQ63" s="1163"/>
      <c r="AR63" s="1162"/>
      <c r="AS63" s="1268"/>
      <c r="AT63" s="1260"/>
      <c r="AU63" s="1268"/>
      <c r="AV63" s="1162"/>
      <c r="AW63" s="1268"/>
      <c r="AX63" s="1260"/>
      <c r="AY63" s="1268"/>
      <c r="AZ63" s="1162">
        <v>4</v>
      </c>
      <c r="BA63" s="1268"/>
      <c r="BB63" s="1260"/>
      <c r="BC63" s="1268"/>
      <c r="BD63" s="1162"/>
      <c r="BE63" s="1268"/>
      <c r="BF63" s="1260"/>
      <c r="BG63" s="1163"/>
      <c r="BI63" s="110"/>
      <c r="BJ63" s="110"/>
      <c r="BK63" s="110"/>
    </row>
    <row r="64" spans="3:63" s="29" customFormat="1" ht="25.5" customHeight="1">
      <c r="C64" s="1455"/>
      <c r="D64" s="1550"/>
      <c r="E64" s="226" t="s">
        <v>295</v>
      </c>
      <c r="F64" s="1121" t="s">
        <v>154</v>
      </c>
      <c r="G64" s="1122"/>
      <c r="H64" s="1122"/>
      <c r="I64" s="1122"/>
      <c r="J64" s="1122"/>
      <c r="K64" s="1122"/>
      <c r="L64" s="1122"/>
      <c r="M64" s="1122"/>
      <c r="N64" s="1122"/>
      <c r="O64" s="1122"/>
      <c r="P64" s="1122"/>
      <c r="Q64" s="1122"/>
      <c r="R64" s="1122"/>
      <c r="S64" s="1122"/>
      <c r="T64" s="1122"/>
      <c r="U64" s="1123"/>
      <c r="V64" s="1524">
        <v>4</v>
      </c>
      <c r="W64" s="1531"/>
      <c r="X64" s="1136">
        <v>3</v>
      </c>
      <c r="Y64" s="1150"/>
      <c r="Z64" s="1362"/>
      <c r="AA64" s="1363"/>
      <c r="AB64" s="1362"/>
      <c r="AC64" s="1363"/>
      <c r="AD64" s="1364">
        <v>6.5</v>
      </c>
      <c r="AE64" s="1365"/>
      <c r="AF64" s="1162">
        <f t="shared" si="5"/>
        <v>195</v>
      </c>
      <c r="AG64" s="1163"/>
      <c r="AH64" s="1162">
        <f t="shared" si="6"/>
        <v>108</v>
      </c>
      <c r="AI64" s="1163"/>
      <c r="AJ64" s="1162">
        <v>54</v>
      </c>
      <c r="AK64" s="1163"/>
      <c r="AL64" s="1162">
        <v>54</v>
      </c>
      <c r="AM64" s="1163"/>
      <c r="AN64" s="1260"/>
      <c r="AO64" s="1260"/>
      <c r="AP64" s="1162">
        <f t="shared" si="7"/>
        <v>87</v>
      </c>
      <c r="AQ64" s="1163"/>
      <c r="AR64" s="1162"/>
      <c r="AS64" s="1268"/>
      <c r="AT64" s="1260"/>
      <c r="AU64" s="1268"/>
      <c r="AV64" s="1162">
        <v>4</v>
      </c>
      <c r="AW64" s="1268"/>
      <c r="AX64" s="1260">
        <v>2</v>
      </c>
      <c r="AY64" s="1268"/>
      <c r="AZ64" s="1162"/>
      <c r="BA64" s="1268"/>
      <c r="BB64" s="1260"/>
      <c r="BC64" s="1268"/>
      <c r="BD64" s="1162"/>
      <c r="BE64" s="1268"/>
      <c r="BF64" s="1260"/>
      <c r="BG64" s="1163"/>
      <c r="BI64" s="110"/>
      <c r="BJ64" s="110"/>
      <c r="BK64" s="110"/>
    </row>
    <row r="65" spans="3:63" s="29" customFormat="1" ht="27.75" customHeight="1">
      <c r="C65" s="1455"/>
      <c r="D65" s="1550"/>
      <c r="E65" s="226" t="s">
        <v>296</v>
      </c>
      <c r="F65" s="1121" t="s">
        <v>155</v>
      </c>
      <c r="G65" s="1122"/>
      <c r="H65" s="1122"/>
      <c r="I65" s="1122"/>
      <c r="J65" s="1122"/>
      <c r="K65" s="1122"/>
      <c r="L65" s="1122"/>
      <c r="M65" s="1122"/>
      <c r="N65" s="1122"/>
      <c r="O65" s="1122"/>
      <c r="P65" s="1122"/>
      <c r="Q65" s="1122"/>
      <c r="R65" s="1122"/>
      <c r="S65" s="1122"/>
      <c r="T65" s="1122"/>
      <c r="U65" s="1123"/>
      <c r="V65" s="1524"/>
      <c r="W65" s="1531"/>
      <c r="X65" s="1136">
        <v>5</v>
      </c>
      <c r="Y65" s="1150"/>
      <c r="Z65" s="1362"/>
      <c r="AA65" s="1363"/>
      <c r="AB65" s="1362"/>
      <c r="AC65" s="1363"/>
      <c r="AD65" s="1364">
        <v>3</v>
      </c>
      <c r="AE65" s="1365"/>
      <c r="AF65" s="1162">
        <f t="shared" si="5"/>
        <v>90</v>
      </c>
      <c r="AG65" s="1163"/>
      <c r="AH65" s="1162">
        <f t="shared" si="6"/>
        <v>54</v>
      </c>
      <c r="AI65" s="1163"/>
      <c r="AJ65" s="1162">
        <v>36</v>
      </c>
      <c r="AK65" s="1163"/>
      <c r="AL65" s="1162">
        <v>18</v>
      </c>
      <c r="AM65" s="1163"/>
      <c r="AN65" s="1260"/>
      <c r="AO65" s="1260"/>
      <c r="AP65" s="1162">
        <f t="shared" si="7"/>
        <v>36</v>
      </c>
      <c r="AQ65" s="1163"/>
      <c r="AR65" s="1162"/>
      <c r="AS65" s="1268"/>
      <c r="AT65" s="1260"/>
      <c r="AU65" s="1268"/>
      <c r="AV65" s="1162"/>
      <c r="AW65" s="1268"/>
      <c r="AX65" s="1260"/>
      <c r="AY65" s="1268"/>
      <c r="AZ65" s="1162">
        <v>3</v>
      </c>
      <c r="BA65" s="1268"/>
      <c r="BB65" s="1260"/>
      <c r="BC65" s="1268"/>
      <c r="BD65" s="1162"/>
      <c r="BE65" s="1268"/>
      <c r="BF65" s="1260"/>
      <c r="BG65" s="1163"/>
      <c r="BI65" s="110"/>
      <c r="BJ65" s="110"/>
      <c r="BK65" s="110"/>
    </row>
    <row r="66" spans="3:63" s="29" customFormat="1" ht="31.5" customHeight="1">
      <c r="C66" s="1455"/>
      <c r="D66" s="1550"/>
      <c r="E66" s="226" t="s">
        <v>297</v>
      </c>
      <c r="F66" s="1121" t="s">
        <v>157</v>
      </c>
      <c r="G66" s="1122"/>
      <c r="H66" s="1122"/>
      <c r="I66" s="1122"/>
      <c r="J66" s="1122"/>
      <c r="K66" s="1122"/>
      <c r="L66" s="1122"/>
      <c r="M66" s="1122"/>
      <c r="N66" s="1122"/>
      <c r="O66" s="1122"/>
      <c r="P66" s="1122"/>
      <c r="Q66" s="1122"/>
      <c r="R66" s="1122"/>
      <c r="S66" s="1122"/>
      <c r="T66" s="1122"/>
      <c r="U66" s="1123"/>
      <c r="V66" s="1524"/>
      <c r="W66" s="1531"/>
      <c r="X66" s="1136">
        <v>5.6</v>
      </c>
      <c r="Y66" s="1150"/>
      <c r="Z66" s="1362"/>
      <c r="AA66" s="1363"/>
      <c r="AB66" s="1362"/>
      <c r="AC66" s="1363"/>
      <c r="AD66" s="1364">
        <v>6</v>
      </c>
      <c r="AE66" s="1365"/>
      <c r="AF66" s="1162">
        <f t="shared" si="5"/>
        <v>180</v>
      </c>
      <c r="AG66" s="1163"/>
      <c r="AH66" s="1162">
        <f t="shared" si="6"/>
        <v>108</v>
      </c>
      <c r="AI66" s="1163"/>
      <c r="AJ66" s="1162">
        <v>72</v>
      </c>
      <c r="AK66" s="1163"/>
      <c r="AL66" s="1162">
        <v>36</v>
      </c>
      <c r="AM66" s="1163"/>
      <c r="AN66" s="1260"/>
      <c r="AO66" s="1260"/>
      <c r="AP66" s="1162">
        <f t="shared" si="7"/>
        <v>72</v>
      </c>
      <c r="AQ66" s="1163"/>
      <c r="AR66" s="1162"/>
      <c r="AS66" s="1268"/>
      <c r="AT66" s="1260"/>
      <c r="AU66" s="1268"/>
      <c r="AV66" s="1162"/>
      <c r="AW66" s="1268"/>
      <c r="AX66" s="1260"/>
      <c r="AY66" s="1268"/>
      <c r="AZ66" s="1162">
        <v>3</v>
      </c>
      <c r="BA66" s="1268"/>
      <c r="BB66" s="1260">
        <v>3</v>
      </c>
      <c r="BC66" s="1268"/>
      <c r="BD66" s="1162"/>
      <c r="BE66" s="1268"/>
      <c r="BF66" s="1260"/>
      <c r="BG66" s="1163"/>
      <c r="BI66" s="110"/>
      <c r="BJ66" s="110"/>
      <c r="BK66" s="110"/>
    </row>
    <row r="67" spans="3:63" s="29" customFormat="1" ht="28.5" customHeight="1">
      <c r="C67" s="1455"/>
      <c r="D67" s="1550"/>
      <c r="E67" s="226" t="s">
        <v>298</v>
      </c>
      <c r="F67" s="1121" t="s">
        <v>158</v>
      </c>
      <c r="G67" s="1122"/>
      <c r="H67" s="1122"/>
      <c r="I67" s="1122"/>
      <c r="J67" s="1122"/>
      <c r="K67" s="1122"/>
      <c r="L67" s="1122"/>
      <c r="M67" s="1122"/>
      <c r="N67" s="1122"/>
      <c r="O67" s="1122"/>
      <c r="P67" s="1122"/>
      <c r="Q67" s="1122"/>
      <c r="R67" s="1122"/>
      <c r="S67" s="1122"/>
      <c r="T67" s="1122"/>
      <c r="U67" s="1123"/>
      <c r="V67" s="1524"/>
      <c r="W67" s="1531"/>
      <c r="X67" s="1136">
        <v>4</v>
      </c>
      <c r="Y67" s="1150"/>
      <c r="Z67" s="1362"/>
      <c r="AA67" s="1363"/>
      <c r="AB67" s="1362"/>
      <c r="AC67" s="1363"/>
      <c r="AD67" s="1364">
        <v>3</v>
      </c>
      <c r="AE67" s="1365"/>
      <c r="AF67" s="1162">
        <f t="shared" si="5"/>
        <v>90</v>
      </c>
      <c r="AG67" s="1163"/>
      <c r="AH67" s="1162">
        <f t="shared" si="6"/>
        <v>54</v>
      </c>
      <c r="AI67" s="1163"/>
      <c r="AJ67" s="1162">
        <v>18</v>
      </c>
      <c r="AK67" s="1163"/>
      <c r="AL67" s="1162">
        <v>36</v>
      </c>
      <c r="AM67" s="1163"/>
      <c r="AN67" s="1260"/>
      <c r="AO67" s="1260"/>
      <c r="AP67" s="1162">
        <f t="shared" si="7"/>
        <v>36</v>
      </c>
      <c r="AQ67" s="1163"/>
      <c r="AR67" s="1162"/>
      <c r="AS67" s="1268"/>
      <c r="AT67" s="1260"/>
      <c r="AU67" s="1268"/>
      <c r="AV67" s="1162"/>
      <c r="AW67" s="1268"/>
      <c r="AX67" s="1260">
        <v>3</v>
      </c>
      <c r="AY67" s="1268"/>
      <c r="AZ67" s="1162"/>
      <c r="BA67" s="1268"/>
      <c r="BB67" s="1260"/>
      <c r="BC67" s="1268"/>
      <c r="BD67" s="1162"/>
      <c r="BE67" s="1268"/>
      <c r="BF67" s="1260"/>
      <c r="BG67" s="1163"/>
      <c r="BI67" s="110"/>
      <c r="BJ67" s="110"/>
      <c r="BK67" s="110"/>
    </row>
    <row r="68" spans="3:63" s="29" customFormat="1" ht="27" customHeight="1" thickBot="1">
      <c r="C68" s="1455"/>
      <c r="D68" s="1550"/>
      <c r="E68" s="226" t="s">
        <v>299</v>
      </c>
      <c r="F68" s="1121" t="s">
        <v>159</v>
      </c>
      <c r="G68" s="1122"/>
      <c r="H68" s="1122"/>
      <c r="I68" s="1122"/>
      <c r="J68" s="1122"/>
      <c r="K68" s="1122"/>
      <c r="L68" s="1122"/>
      <c r="M68" s="1122"/>
      <c r="N68" s="1122"/>
      <c r="O68" s="1122"/>
      <c r="P68" s="1122"/>
      <c r="Q68" s="1122"/>
      <c r="R68" s="1122"/>
      <c r="S68" s="1122"/>
      <c r="T68" s="1122"/>
      <c r="U68" s="1123"/>
      <c r="V68" s="1576"/>
      <c r="W68" s="1577"/>
      <c r="X68" s="1198">
        <v>7</v>
      </c>
      <c r="Y68" s="1654"/>
      <c r="Z68" s="1655"/>
      <c r="AA68" s="1656"/>
      <c r="AB68" s="1655"/>
      <c r="AC68" s="1656"/>
      <c r="AD68" s="1657">
        <v>2.5</v>
      </c>
      <c r="AE68" s="1658"/>
      <c r="AF68" s="1185">
        <f t="shared" si="5"/>
        <v>75</v>
      </c>
      <c r="AG68" s="1269"/>
      <c r="AH68" s="1185">
        <f>SUM(AJ68:AO68)</f>
        <v>54</v>
      </c>
      <c r="AI68" s="1269"/>
      <c r="AJ68" s="1185">
        <v>36</v>
      </c>
      <c r="AK68" s="1269"/>
      <c r="AL68" s="1185">
        <v>18</v>
      </c>
      <c r="AM68" s="1269"/>
      <c r="AN68" s="1182"/>
      <c r="AO68" s="1182"/>
      <c r="AP68" s="1492">
        <f t="shared" si="7"/>
        <v>21</v>
      </c>
      <c r="AQ68" s="1493"/>
      <c r="AR68" s="1185"/>
      <c r="AS68" s="1186"/>
      <c r="AT68" s="1182"/>
      <c r="AU68" s="1186"/>
      <c r="AV68" s="1185"/>
      <c r="AW68" s="1186"/>
      <c r="AX68" s="1182"/>
      <c r="AY68" s="1186"/>
      <c r="AZ68" s="1185"/>
      <c r="BA68" s="1186"/>
      <c r="BB68" s="1182"/>
      <c r="BC68" s="1186"/>
      <c r="BD68" s="1185">
        <v>3</v>
      </c>
      <c r="BE68" s="1186"/>
      <c r="BF68" s="1182"/>
      <c r="BG68" s="1269"/>
      <c r="BI68" s="110"/>
      <c r="BJ68" s="110"/>
      <c r="BK68" s="110"/>
    </row>
    <row r="69" spans="3:63" s="29" customFormat="1" ht="25.5" customHeight="1" thickBot="1">
      <c r="C69" s="1455"/>
      <c r="D69" s="1550"/>
      <c r="E69" s="107"/>
      <c r="F69" s="1219" t="s">
        <v>103</v>
      </c>
      <c r="G69" s="1220"/>
      <c r="H69" s="1220"/>
      <c r="I69" s="1220"/>
      <c r="J69" s="1220"/>
      <c r="K69" s="1220"/>
      <c r="L69" s="1220"/>
      <c r="M69" s="1220"/>
      <c r="N69" s="1220"/>
      <c r="O69" s="1220"/>
      <c r="P69" s="1220"/>
      <c r="Q69" s="1220"/>
      <c r="R69" s="1220"/>
      <c r="S69" s="1220"/>
      <c r="T69" s="1220"/>
      <c r="U69" s="1221"/>
      <c r="V69" s="1171">
        <f>COUNT(V55:W68)</f>
        <v>6</v>
      </c>
      <c r="W69" s="1172"/>
      <c r="X69" s="1171">
        <v>12</v>
      </c>
      <c r="Y69" s="1172"/>
      <c r="Z69" s="1559"/>
      <c r="AA69" s="1560"/>
      <c r="AB69" s="1559"/>
      <c r="AC69" s="1560"/>
      <c r="AD69" s="1561">
        <f>SUM(AD55:AE68)</f>
        <v>56.5</v>
      </c>
      <c r="AE69" s="1562"/>
      <c r="AF69" s="1171">
        <f>PRODUCT(AD69,30)</f>
        <v>1695</v>
      </c>
      <c r="AG69" s="1172"/>
      <c r="AH69" s="1171">
        <f>SUM(AH55:AI68)</f>
        <v>999</v>
      </c>
      <c r="AI69" s="1267"/>
      <c r="AJ69" s="1171">
        <f>SUM(AJ55:AK68)</f>
        <v>531</v>
      </c>
      <c r="AK69" s="1267"/>
      <c r="AL69" s="1171">
        <f>SUM(AL55:AM68)</f>
        <v>333</v>
      </c>
      <c r="AM69" s="1267"/>
      <c r="AN69" s="1171">
        <f>SUM(AN55:AO68)</f>
        <v>135</v>
      </c>
      <c r="AO69" s="1267"/>
      <c r="AP69" s="1171">
        <f>SUM(AP55:AQ68)</f>
        <v>696</v>
      </c>
      <c r="AQ69" s="1267"/>
      <c r="AR69" s="1446">
        <f>SUM(AR55:AS68)</f>
        <v>3</v>
      </c>
      <c r="AS69" s="1447"/>
      <c r="AT69" s="1447">
        <f>SUM(AT55:AU68)</f>
        <v>8</v>
      </c>
      <c r="AU69" s="1526"/>
      <c r="AV69" s="1446">
        <f>SUM(AV55:AW68)</f>
        <v>8</v>
      </c>
      <c r="AW69" s="1447"/>
      <c r="AX69" s="1447">
        <f>SUM(AX55:AY68)</f>
        <v>8</v>
      </c>
      <c r="AY69" s="1526"/>
      <c r="AZ69" s="1446">
        <f>SUM(AZ55:BA68)</f>
        <v>13</v>
      </c>
      <c r="BA69" s="1447"/>
      <c r="BB69" s="1447">
        <f>SUM(BB55:BC68)</f>
        <v>8.5</v>
      </c>
      <c r="BC69" s="1526"/>
      <c r="BD69" s="1446">
        <f>SUM(BD55:BE68)</f>
        <v>7</v>
      </c>
      <c r="BE69" s="1447"/>
      <c r="BF69" s="1446">
        <f>SUM(BF55:BG68)</f>
        <v>0</v>
      </c>
      <c r="BG69" s="1447"/>
      <c r="BI69" s="110"/>
      <c r="BJ69" s="110"/>
      <c r="BK69" s="110"/>
    </row>
    <row r="70" spans="3:63" s="29" customFormat="1" ht="21" customHeight="1">
      <c r="C70" s="1455"/>
      <c r="D70" s="1550"/>
      <c r="E70" s="107"/>
      <c r="F70" s="1646" t="s">
        <v>116</v>
      </c>
      <c r="G70" s="1647"/>
      <c r="H70" s="1647"/>
      <c r="I70" s="1647"/>
      <c r="J70" s="1647"/>
      <c r="K70" s="1647"/>
      <c r="L70" s="1647"/>
      <c r="M70" s="1647"/>
      <c r="N70" s="1647"/>
      <c r="O70" s="1647"/>
      <c r="P70" s="1647"/>
      <c r="Q70" s="1647"/>
      <c r="R70" s="1647"/>
      <c r="S70" s="1647"/>
      <c r="T70" s="1647"/>
      <c r="U70" s="1647"/>
      <c r="V70" s="1647"/>
      <c r="W70" s="1647"/>
      <c r="X70" s="1647"/>
      <c r="Y70" s="1647"/>
      <c r="Z70" s="1647"/>
      <c r="AA70" s="1647"/>
      <c r="AB70" s="1647"/>
      <c r="AC70" s="1647"/>
      <c r="AD70" s="1647"/>
      <c r="AE70" s="1647"/>
      <c r="AF70" s="1647"/>
      <c r="AG70" s="1647"/>
      <c r="AH70" s="1647"/>
      <c r="AI70" s="1647"/>
      <c r="AJ70" s="1647"/>
      <c r="AK70" s="1647"/>
      <c r="AL70" s="1647"/>
      <c r="AM70" s="1647"/>
      <c r="AN70" s="1647"/>
      <c r="AO70" s="1647"/>
      <c r="AP70" s="1647"/>
      <c r="AQ70" s="1647"/>
      <c r="AR70" s="1647"/>
      <c r="AS70" s="1647"/>
      <c r="AT70" s="1647"/>
      <c r="AU70" s="1647"/>
      <c r="AV70" s="1647"/>
      <c r="AW70" s="1647"/>
      <c r="AX70" s="1647"/>
      <c r="AY70" s="1647"/>
      <c r="AZ70" s="1647"/>
      <c r="BA70" s="1647"/>
      <c r="BB70" s="1647"/>
      <c r="BC70" s="1647"/>
      <c r="BD70" s="1647"/>
      <c r="BE70" s="1647"/>
      <c r="BF70" s="1647"/>
      <c r="BG70" s="1648"/>
      <c r="BI70" s="110"/>
      <c r="BJ70" s="110"/>
      <c r="BK70" s="110"/>
    </row>
    <row r="71" spans="3:63" s="29" customFormat="1" ht="25.5" customHeight="1">
      <c r="C71" s="1455"/>
      <c r="D71" s="1550"/>
      <c r="E71" s="226" t="s">
        <v>336</v>
      </c>
      <c r="F71" s="1121" t="s">
        <v>368</v>
      </c>
      <c r="G71" s="1122"/>
      <c r="H71" s="1122"/>
      <c r="I71" s="1122"/>
      <c r="J71" s="1122"/>
      <c r="K71" s="1122"/>
      <c r="L71" s="1122"/>
      <c r="M71" s="1122"/>
      <c r="N71" s="1122"/>
      <c r="O71" s="1122"/>
      <c r="P71" s="1122"/>
      <c r="Q71" s="1122"/>
      <c r="R71" s="1122"/>
      <c r="S71" s="1122"/>
      <c r="T71" s="1122"/>
      <c r="U71" s="1123"/>
      <c r="V71" s="1524"/>
      <c r="W71" s="1531"/>
      <c r="X71" s="1136">
        <v>3</v>
      </c>
      <c r="Y71" s="1150"/>
      <c r="Z71" s="1362"/>
      <c r="AA71" s="1363"/>
      <c r="AB71" s="1362"/>
      <c r="AC71" s="1363"/>
      <c r="AD71" s="1364">
        <v>2</v>
      </c>
      <c r="AE71" s="1365"/>
      <c r="AF71" s="1162">
        <f>PRODUCT(AD71,30)</f>
        <v>60</v>
      </c>
      <c r="AG71" s="1163"/>
      <c r="AH71" s="1162">
        <f>SUM(AJ71:AO71)</f>
        <v>36</v>
      </c>
      <c r="AI71" s="1163"/>
      <c r="AJ71" s="1162">
        <v>18</v>
      </c>
      <c r="AK71" s="1163"/>
      <c r="AL71" s="1162">
        <v>18</v>
      </c>
      <c r="AM71" s="1163"/>
      <c r="AN71" s="1260"/>
      <c r="AO71" s="1260"/>
      <c r="AP71" s="1162">
        <f>MIN(AF71-AH71)</f>
        <v>24</v>
      </c>
      <c r="AQ71" s="1163"/>
      <c r="AR71" s="1362"/>
      <c r="AS71" s="1363"/>
      <c r="AT71" s="1260"/>
      <c r="AU71" s="1268"/>
      <c r="AV71" s="1162">
        <v>2</v>
      </c>
      <c r="AW71" s="1268"/>
      <c r="AX71" s="1260"/>
      <c r="AY71" s="1268"/>
      <c r="AZ71" s="1162"/>
      <c r="BA71" s="1268"/>
      <c r="BB71" s="1260"/>
      <c r="BC71" s="1268"/>
      <c r="BD71" s="1162"/>
      <c r="BE71" s="1268"/>
      <c r="BF71" s="1260"/>
      <c r="BG71" s="1163"/>
      <c r="BI71" s="110"/>
      <c r="BJ71" s="110"/>
      <c r="BK71" s="110"/>
    </row>
    <row r="72" spans="3:63" s="29" customFormat="1" ht="27" customHeight="1" thickBot="1">
      <c r="C72" s="1455"/>
      <c r="D72" s="1550"/>
      <c r="E72" s="227" t="s">
        <v>300</v>
      </c>
      <c r="F72" s="1121" t="s">
        <v>444</v>
      </c>
      <c r="G72" s="1122"/>
      <c r="H72" s="1122"/>
      <c r="I72" s="1122"/>
      <c r="J72" s="1122"/>
      <c r="K72" s="1122"/>
      <c r="L72" s="1122"/>
      <c r="M72" s="1122"/>
      <c r="N72" s="1122"/>
      <c r="O72" s="1122"/>
      <c r="P72" s="1122"/>
      <c r="Q72" s="1122"/>
      <c r="R72" s="1122"/>
      <c r="S72" s="1122"/>
      <c r="T72" s="1122"/>
      <c r="U72" s="1122"/>
      <c r="V72" s="1379"/>
      <c r="W72" s="1380"/>
      <c r="X72" s="1198">
        <v>6</v>
      </c>
      <c r="Y72" s="1198"/>
      <c r="Z72" s="1379"/>
      <c r="AA72" s="1380"/>
      <c r="AB72" s="1565"/>
      <c r="AC72" s="1565"/>
      <c r="AD72" s="1395">
        <v>3</v>
      </c>
      <c r="AE72" s="1215"/>
      <c r="AF72" s="1278">
        <f>PRODUCT(AD72,30)</f>
        <v>90</v>
      </c>
      <c r="AG72" s="1174"/>
      <c r="AH72" s="1173">
        <f>SUM(AJ72:AO72)</f>
        <v>54</v>
      </c>
      <c r="AI72" s="1176"/>
      <c r="AJ72" s="1175">
        <v>36</v>
      </c>
      <c r="AK72" s="1174"/>
      <c r="AL72" s="1175">
        <v>18</v>
      </c>
      <c r="AM72" s="1174"/>
      <c r="AN72" s="1175"/>
      <c r="AO72" s="1174"/>
      <c r="AP72" s="1278">
        <f>MIN(AF72-AH72)</f>
        <v>36</v>
      </c>
      <c r="AQ72" s="1176"/>
      <c r="AR72" s="1379"/>
      <c r="AS72" s="1649"/>
      <c r="AT72" s="1173"/>
      <c r="AU72" s="1278"/>
      <c r="AV72" s="1175"/>
      <c r="AW72" s="1176"/>
      <c r="AX72" s="1278"/>
      <c r="AY72" s="1174"/>
      <c r="AZ72" s="1278"/>
      <c r="BA72" s="1176"/>
      <c r="BB72" s="1278">
        <v>3</v>
      </c>
      <c r="BC72" s="1278"/>
      <c r="BD72" s="1175"/>
      <c r="BE72" s="1176"/>
      <c r="BF72" s="1278"/>
      <c r="BG72" s="1174"/>
      <c r="BI72" s="110"/>
      <c r="BJ72" s="110"/>
      <c r="BK72" s="110"/>
    </row>
    <row r="73" spans="3:64" s="11" customFormat="1" ht="25.5" customHeight="1" thickBot="1">
      <c r="C73" s="1455"/>
      <c r="D73" s="1550"/>
      <c r="E73" s="111"/>
      <c r="F73" s="1219" t="s">
        <v>103</v>
      </c>
      <c r="G73" s="1220"/>
      <c r="H73" s="1220"/>
      <c r="I73" s="1220"/>
      <c r="J73" s="1220"/>
      <c r="K73" s="1220"/>
      <c r="L73" s="1220"/>
      <c r="M73" s="1220"/>
      <c r="N73" s="1220"/>
      <c r="O73" s="1220"/>
      <c r="P73" s="1220"/>
      <c r="Q73" s="1220"/>
      <c r="R73" s="1220"/>
      <c r="S73" s="1220"/>
      <c r="T73" s="1220"/>
      <c r="U73" s="1221"/>
      <c r="V73" s="1198">
        <f>COUNT(V71:W72)</f>
        <v>0</v>
      </c>
      <c r="W73" s="1198"/>
      <c r="X73" s="1198">
        <f>COUNT(X71:Y72)</f>
        <v>2</v>
      </c>
      <c r="Y73" s="1198"/>
      <c r="Z73" s="1563"/>
      <c r="AA73" s="1564"/>
      <c r="AB73" s="1571"/>
      <c r="AC73" s="1564"/>
      <c r="AD73" s="1650">
        <f>SUM(AD71:AE72)</f>
        <v>5</v>
      </c>
      <c r="AE73" s="1650"/>
      <c r="AF73" s="1258">
        <f>SUM(AF71:AG72)</f>
        <v>150</v>
      </c>
      <c r="AG73" s="1258"/>
      <c r="AH73" s="1258">
        <f>SUM(AH71:AI72)</f>
        <v>90</v>
      </c>
      <c r="AI73" s="1258"/>
      <c r="AJ73" s="1258">
        <f>SUM(AJ71:AK72)</f>
        <v>54</v>
      </c>
      <c r="AK73" s="1258"/>
      <c r="AL73" s="1258">
        <f>SUM(AL71:AM72)</f>
        <v>36</v>
      </c>
      <c r="AM73" s="1258"/>
      <c r="AN73" s="1258"/>
      <c r="AO73" s="1258"/>
      <c r="AP73" s="1258">
        <f>SUM(AP71:AQ72)</f>
        <v>60</v>
      </c>
      <c r="AQ73" s="1258"/>
      <c r="AR73" s="1264"/>
      <c r="AS73" s="1265"/>
      <c r="AT73" s="1528"/>
      <c r="AU73" s="1651"/>
      <c r="AV73" s="1258">
        <f>SUM(AV71:AW72)</f>
        <v>2</v>
      </c>
      <c r="AW73" s="1258"/>
      <c r="AX73" s="1258">
        <f>SUM(AX71:AY72)</f>
        <v>0</v>
      </c>
      <c r="AY73" s="1258"/>
      <c r="AZ73" s="1527"/>
      <c r="BA73" s="1528"/>
      <c r="BB73" s="1258">
        <f>SUM(BB71:BC72)</f>
        <v>3</v>
      </c>
      <c r="BC73" s="1258"/>
      <c r="BD73" s="1527"/>
      <c r="BE73" s="1528"/>
      <c r="BF73" s="1528"/>
      <c r="BG73" s="1651"/>
      <c r="BI73" s="109"/>
      <c r="BJ73" s="109"/>
      <c r="BK73" s="109"/>
      <c r="BL73" s="2"/>
    </row>
    <row r="74" spans="3:64" s="29" customFormat="1" ht="27" customHeight="1" thickBot="1">
      <c r="C74" s="1455"/>
      <c r="E74" s="1555" t="s">
        <v>117</v>
      </c>
      <c r="F74" s="1556"/>
      <c r="G74" s="1556"/>
      <c r="H74" s="1556"/>
      <c r="I74" s="1556"/>
      <c r="J74" s="1556"/>
      <c r="K74" s="1556"/>
      <c r="L74" s="1556"/>
      <c r="M74" s="1556"/>
      <c r="N74" s="1556"/>
      <c r="O74" s="1556"/>
      <c r="P74" s="1556"/>
      <c r="Q74" s="1556"/>
      <c r="R74" s="1556"/>
      <c r="S74" s="1556"/>
      <c r="T74" s="1556"/>
      <c r="U74" s="1556"/>
      <c r="V74" s="1557"/>
      <c r="W74" s="1557"/>
      <c r="X74" s="1556"/>
      <c r="Y74" s="1556"/>
      <c r="Z74" s="1556"/>
      <c r="AA74" s="1556"/>
      <c r="AB74" s="1556"/>
      <c r="AC74" s="1556"/>
      <c r="AD74" s="1556"/>
      <c r="AE74" s="1556"/>
      <c r="AF74" s="1556"/>
      <c r="AG74" s="1556"/>
      <c r="AH74" s="1556"/>
      <c r="AI74" s="1556"/>
      <c r="AJ74" s="1556"/>
      <c r="AK74" s="1556"/>
      <c r="AL74" s="1556"/>
      <c r="AM74" s="1556"/>
      <c r="AN74" s="1556"/>
      <c r="AO74" s="1556"/>
      <c r="AP74" s="1556"/>
      <c r="AQ74" s="1556"/>
      <c r="AR74" s="1556"/>
      <c r="AS74" s="1556"/>
      <c r="AT74" s="1556"/>
      <c r="AU74" s="1556"/>
      <c r="AV74" s="1556"/>
      <c r="AW74" s="1556"/>
      <c r="AX74" s="1556"/>
      <c r="AY74" s="1556"/>
      <c r="AZ74" s="1556"/>
      <c r="BA74" s="1556"/>
      <c r="BB74" s="1556"/>
      <c r="BC74" s="1556"/>
      <c r="BD74" s="1557"/>
      <c r="BE74" s="1557"/>
      <c r="BF74" s="1557"/>
      <c r="BG74" s="1558"/>
      <c r="BI74" s="110"/>
      <c r="BJ74" s="110"/>
      <c r="BK74" s="110"/>
      <c r="BL74" s="2"/>
    </row>
    <row r="75" spans="3:64" s="29" customFormat="1" ht="25.5" customHeight="1">
      <c r="C75" s="1455"/>
      <c r="D75" s="1551"/>
      <c r="E75" s="226" t="s">
        <v>301</v>
      </c>
      <c r="F75" s="1209" t="s">
        <v>108</v>
      </c>
      <c r="G75" s="1210"/>
      <c r="H75" s="1210"/>
      <c r="I75" s="1210"/>
      <c r="J75" s="1210"/>
      <c r="K75" s="1210"/>
      <c r="L75" s="1210"/>
      <c r="M75" s="1210"/>
      <c r="N75" s="1210"/>
      <c r="O75" s="1210"/>
      <c r="P75" s="1210"/>
      <c r="Q75" s="1210"/>
      <c r="R75" s="1210"/>
      <c r="S75" s="1210"/>
      <c r="T75" s="1210"/>
      <c r="U75" s="1210"/>
      <c r="V75" s="1490"/>
      <c r="W75" s="1491"/>
      <c r="X75" s="1553">
        <v>2</v>
      </c>
      <c r="Y75" s="1554"/>
      <c r="Z75" s="1490"/>
      <c r="AA75" s="1491"/>
      <c r="AB75" s="1572"/>
      <c r="AC75" s="1573"/>
      <c r="AD75" s="1566">
        <v>2</v>
      </c>
      <c r="AE75" s="1567"/>
      <c r="AF75" s="1261">
        <v>60</v>
      </c>
      <c r="AG75" s="1262"/>
      <c r="AH75" s="1263">
        <v>36</v>
      </c>
      <c r="AI75" s="1262"/>
      <c r="AJ75" s="1263">
        <v>18</v>
      </c>
      <c r="AK75" s="1262"/>
      <c r="AL75" s="1263">
        <v>18</v>
      </c>
      <c r="AM75" s="1261"/>
      <c r="AN75" s="1263"/>
      <c r="AO75" s="1262"/>
      <c r="AP75" s="1261">
        <v>24</v>
      </c>
      <c r="AQ75" s="1262"/>
      <c r="AR75" s="1254"/>
      <c r="AS75" s="1441"/>
      <c r="AT75" s="1266">
        <v>2</v>
      </c>
      <c r="AU75" s="1255"/>
      <c r="AV75" s="1254"/>
      <c r="AW75" s="1441"/>
      <c r="AX75" s="1266"/>
      <c r="AY75" s="1256"/>
      <c r="AZ75" s="1255"/>
      <c r="BA75" s="1441"/>
      <c r="BB75" s="1266"/>
      <c r="BC75" s="1255"/>
      <c r="BD75" s="1254"/>
      <c r="BE75" s="1441"/>
      <c r="BF75" s="1678"/>
      <c r="BG75" s="1679"/>
      <c r="BI75" s="110"/>
      <c r="BJ75" s="110"/>
      <c r="BK75" s="110"/>
      <c r="BL75" s="2"/>
    </row>
    <row r="76" spans="3:63" s="29" customFormat="1" ht="25.5" customHeight="1">
      <c r="C76" s="1455"/>
      <c r="D76" s="1552"/>
      <c r="E76" s="226" t="s">
        <v>302</v>
      </c>
      <c r="F76" s="1121" t="s">
        <v>109</v>
      </c>
      <c r="G76" s="1122"/>
      <c r="H76" s="1122"/>
      <c r="I76" s="1122"/>
      <c r="J76" s="1122"/>
      <c r="K76" s="1122"/>
      <c r="L76" s="1122"/>
      <c r="M76" s="1122"/>
      <c r="N76" s="1122"/>
      <c r="O76" s="1122"/>
      <c r="P76" s="1122"/>
      <c r="Q76" s="1122"/>
      <c r="R76" s="1122"/>
      <c r="S76" s="1122"/>
      <c r="T76" s="1122"/>
      <c r="U76" s="1122"/>
      <c r="V76" s="1542"/>
      <c r="W76" s="1543"/>
      <c r="X76" s="1150">
        <v>1</v>
      </c>
      <c r="Y76" s="1459"/>
      <c r="Z76" s="1544"/>
      <c r="AA76" s="1545"/>
      <c r="AB76" s="669"/>
      <c r="AC76" s="668"/>
      <c r="AD76" s="1148">
        <v>2</v>
      </c>
      <c r="AE76" s="1149"/>
      <c r="AF76" s="1114">
        <v>60</v>
      </c>
      <c r="AG76" s="1115"/>
      <c r="AH76" s="1116">
        <v>36</v>
      </c>
      <c r="AI76" s="1115"/>
      <c r="AJ76" s="1116">
        <v>18</v>
      </c>
      <c r="AK76" s="1115"/>
      <c r="AL76" s="1116">
        <v>18</v>
      </c>
      <c r="AM76" s="1130"/>
      <c r="AN76" s="1114"/>
      <c r="AO76" s="986"/>
      <c r="AP76" s="1130">
        <v>24</v>
      </c>
      <c r="AQ76" s="1115"/>
      <c r="AR76" s="1162">
        <v>2</v>
      </c>
      <c r="AS76" s="1268"/>
      <c r="AT76" s="1259"/>
      <c r="AU76" s="1260"/>
      <c r="AV76" s="1162"/>
      <c r="AW76" s="1268"/>
      <c r="AX76" s="1259"/>
      <c r="AY76" s="1163"/>
      <c r="AZ76" s="1260"/>
      <c r="BA76" s="1268"/>
      <c r="BB76" s="1259"/>
      <c r="BC76" s="1260"/>
      <c r="BD76" s="1162"/>
      <c r="BE76" s="1268"/>
      <c r="BF76" s="1116"/>
      <c r="BG76" s="986"/>
      <c r="BI76" s="110"/>
      <c r="BJ76" s="110"/>
      <c r="BK76" s="110"/>
    </row>
    <row r="77" spans="3:63" s="29" customFormat="1" ht="25.5" customHeight="1">
      <c r="C77" s="1455"/>
      <c r="D77" s="1552"/>
      <c r="E77" s="226" t="s">
        <v>303</v>
      </c>
      <c r="F77" s="1121" t="s">
        <v>112</v>
      </c>
      <c r="G77" s="1122"/>
      <c r="H77" s="1122"/>
      <c r="I77" s="1122"/>
      <c r="J77" s="1122"/>
      <c r="K77" s="1122"/>
      <c r="L77" s="1122"/>
      <c r="M77" s="1122"/>
      <c r="N77" s="1122"/>
      <c r="O77" s="1122"/>
      <c r="P77" s="1122"/>
      <c r="Q77" s="1122"/>
      <c r="R77" s="1122"/>
      <c r="S77" s="1122"/>
      <c r="T77" s="1122"/>
      <c r="U77" s="1122"/>
      <c r="V77" s="1542"/>
      <c r="W77" s="1543"/>
      <c r="X77" s="1150">
        <v>4</v>
      </c>
      <c r="Y77" s="1459"/>
      <c r="Z77" s="1544"/>
      <c r="AA77" s="1545"/>
      <c r="AB77" s="669"/>
      <c r="AC77" s="668"/>
      <c r="AD77" s="1148">
        <v>2</v>
      </c>
      <c r="AE77" s="1149"/>
      <c r="AF77" s="1114">
        <v>60</v>
      </c>
      <c r="AG77" s="1115"/>
      <c r="AH77" s="1116">
        <v>36</v>
      </c>
      <c r="AI77" s="1115"/>
      <c r="AJ77" s="1116">
        <v>18</v>
      </c>
      <c r="AK77" s="1115"/>
      <c r="AL77" s="1116">
        <v>18</v>
      </c>
      <c r="AM77" s="1130"/>
      <c r="AN77" s="1114"/>
      <c r="AO77" s="986"/>
      <c r="AP77" s="1130">
        <v>24</v>
      </c>
      <c r="AQ77" s="1115"/>
      <c r="AR77" s="1162"/>
      <c r="AS77" s="1268"/>
      <c r="AT77" s="1259"/>
      <c r="AU77" s="1260"/>
      <c r="AV77" s="1162"/>
      <c r="AW77" s="1268"/>
      <c r="AX77" s="1259">
        <v>2</v>
      </c>
      <c r="AY77" s="1163"/>
      <c r="AZ77" s="1260"/>
      <c r="BA77" s="1268"/>
      <c r="BB77" s="1259"/>
      <c r="BC77" s="1260"/>
      <c r="BD77" s="1162"/>
      <c r="BE77" s="1268"/>
      <c r="BF77" s="1116"/>
      <c r="BG77" s="986"/>
      <c r="BI77" s="110"/>
      <c r="BJ77" s="110"/>
      <c r="BK77" s="110"/>
    </row>
    <row r="78" spans="5:63" s="29" customFormat="1" ht="25.5" customHeight="1">
      <c r="E78" s="226" t="s">
        <v>304</v>
      </c>
      <c r="F78" s="1121" t="s">
        <v>110</v>
      </c>
      <c r="G78" s="1122"/>
      <c r="H78" s="1122"/>
      <c r="I78" s="1122"/>
      <c r="J78" s="1122"/>
      <c r="K78" s="1122"/>
      <c r="L78" s="1122"/>
      <c r="M78" s="1122"/>
      <c r="N78" s="1122"/>
      <c r="O78" s="1122"/>
      <c r="P78" s="1122"/>
      <c r="Q78" s="1122"/>
      <c r="R78" s="1122"/>
      <c r="S78" s="1122"/>
      <c r="T78" s="1122"/>
      <c r="U78" s="1122"/>
      <c r="V78" s="1542"/>
      <c r="W78" s="1543"/>
      <c r="X78" s="1150">
        <v>4</v>
      </c>
      <c r="Y78" s="1459"/>
      <c r="Z78" s="1544"/>
      <c r="AA78" s="1545"/>
      <c r="AB78" s="669"/>
      <c r="AC78" s="668"/>
      <c r="AD78" s="1148">
        <v>2</v>
      </c>
      <c r="AE78" s="1149"/>
      <c r="AF78" s="1114">
        <v>60</v>
      </c>
      <c r="AG78" s="1115"/>
      <c r="AH78" s="1116">
        <v>36</v>
      </c>
      <c r="AI78" s="1115"/>
      <c r="AJ78" s="1116">
        <v>18</v>
      </c>
      <c r="AK78" s="1115"/>
      <c r="AL78" s="1116">
        <v>18</v>
      </c>
      <c r="AM78" s="1130"/>
      <c r="AN78" s="1114"/>
      <c r="AO78" s="986"/>
      <c r="AP78" s="1130">
        <v>24</v>
      </c>
      <c r="AQ78" s="1115"/>
      <c r="AR78" s="1162"/>
      <c r="AS78" s="1268"/>
      <c r="AT78" s="1259"/>
      <c r="AU78" s="1260"/>
      <c r="AV78" s="1162"/>
      <c r="AW78" s="1268"/>
      <c r="AX78" s="1259">
        <v>2</v>
      </c>
      <c r="AY78" s="1163"/>
      <c r="AZ78" s="1260"/>
      <c r="BA78" s="1268"/>
      <c r="BB78" s="1259"/>
      <c r="BC78" s="1260"/>
      <c r="BD78" s="1162"/>
      <c r="BE78" s="1268"/>
      <c r="BF78" s="1116"/>
      <c r="BG78" s="986"/>
      <c r="BI78" s="110"/>
      <c r="BJ78" s="110"/>
      <c r="BK78" s="110"/>
    </row>
    <row r="79" spans="3:63" s="29" customFormat="1" ht="25.5" customHeight="1">
      <c r="C79" s="1216"/>
      <c r="D79" s="112"/>
      <c r="E79" s="226" t="s">
        <v>305</v>
      </c>
      <c r="F79" s="1121" t="s">
        <v>111</v>
      </c>
      <c r="G79" s="1122"/>
      <c r="H79" s="1122"/>
      <c r="I79" s="1122"/>
      <c r="J79" s="1122"/>
      <c r="K79" s="1122"/>
      <c r="L79" s="1122"/>
      <c r="M79" s="1122"/>
      <c r="N79" s="1122"/>
      <c r="O79" s="1122"/>
      <c r="P79" s="1122"/>
      <c r="Q79" s="1122"/>
      <c r="R79" s="1122"/>
      <c r="S79" s="1122"/>
      <c r="T79" s="1122"/>
      <c r="U79" s="1122"/>
      <c r="V79" s="1542"/>
      <c r="W79" s="1543"/>
      <c r="X79" s="1150">
        <v>6</v>
      </c>
      <c r="Y79" s="1459"/>
      <c r="Z79" s="1544"/>
      <c r="AA79" s="1545"/>
      <c r="AB79" s="669"/>
      <c r="AC79" s="668"/>
      <c r="AD79" s="1148">
        <v>2</v>
      </c>
      <c r="AE79" s="1149"/>
      <c r="AF79" s="1114">
        <v>60</v>
      </c>
      <c r="AG79" s="1115"/>
      <c r="AH79" s="1116">
        <v>36</v>
      </c>
      <c r="AI79" s="1115"/>
      <c r="AJ79" s="1116">
        <v>18</v>
      </c>
      <c r="AK79" s="1115"/>
      <c r="AL79" s="1116">
        <v>18</v>
      </c>
      <c r="AM79" s="1130"/>
      <c r="AN79" s="1114"/>
      <c r="AO79" s="986"/>
      <c r="AP79" s="1130">
        <v>24</v>
      </c>
      <c r="AQ79" s="1115"/>
      <c r="AR79" s="1162"/>
      <c r="AS79" s="1268"/>
      <c r="AT79" s="1259"/>
      <c r="AU79" s="1260"/>
      <c r="AV79" s="1162"/>
      <c r="AW79" s="1268"/>
      <c r="AX79" s="1259"/>
      <c r="AY79" s="1163"/>
      <c r="AZ79" s="1260"/>
      <c r="BA79" s="1268"/>
      <c r="BB79" s="1259">
        <v>2</v>
      </c>
      <c r="BC79" s="1260"/>
      <c r="BD79" s="1162"/>
      <c r="BE79" s="1268"/>
      <c r="BF79" s="1116"/>
      <c r="BG79" s="986"/>
      <c r="BI79" s="110"/>
      <c r="BJ79" s="110"/>
      <c r="BK79" s="110"/>
    </row>
    <row r="80" spans="3:63" s="29" customFormat="1" ht="24" customHeight="1">
      <c r="C80" s="1216"/>
      <c r="D80" s="112"/>
      <c r="E80" s="226" t="s">
        <v>306</v>
      </c>
      <c r="F80" s="1121" t="s">
        <v>133</v>
      </c>
      <c r="G80" s="1122"/>
      <c r="H80" s="1122"/>
      <c r="I80" s="1122"/>
      <c r="J80" s="1122"/>
      <c r="K80" s="1122"/>
      <c r="L80" s="1122"/>
      <c r="M80" s="1122"/>
      <c r="N80" s="1122"/>
      <c r="O80" s="1122"/>
      <c r="P80" s="1122"/>
      <c r="Q80" s="1122"/>
      <c r="R80" s="1122"/>
      <c r="S80" s="1122"/>
      <c r="T80" s="1122"/>
      <c r="U80" s="1122"/>
      <c r="V80" s="1542"/>
      <c r="W80" s="1543"/>
      <c r="X80" s="1150">
        <v>2.4</v>
      </c>
      <c r="Y80" s="1459"/>
      <c r="Z80" s="1544"/>
      <c r="AA80" s="1545"/>
      <c r="AB80" s="669"/>
      <c r="AC80" s="668"/>
      <c r="AD80" s="1148">
        <v>5</v>
      </c>
      <c r="AE80" s="1149"/>
      <c r="AF80" s="1114">
        <f>30*AD80</f>
        <v>150</v>
      </c>
      <c r="AG80" s="986"/>
      <c r="AH80" s="1130">
        <v>144</v>
      </c>
      <c r="AI80" s="1115"/>
      <c r="AJ80" s="1116"/>
      <c r="AK80" s="1115"/>
      <c r="AL80" s="1116">
        <v>144</v>
      </c>
      <c r="AM80" s="1130"/>
      <c r="AN80" s="1114"/>
      <c r="AO80" s="986"/>
      <c r="AP80" s="1130">
        <v>6</v>
      </c>
      <c r="AQ80" s="1130"/>
      <c r="AR80" s="1162">
        <v>2</v>
      </c>
      <c r="AS80" s="1268"/>
      <c r="AT80" s="1260">
        <v>2</v>
      </c>
      <c r="AU80" s="1163"/>
      <c r="AV80" s="1162">
        <v>2</v>
      </c>
      <c r="AW80" s="1268"/>
      <c r="AX80" s="1260">
        <v>2</v>
      </c>
      <c r="AY80" s="1268"/>
      <c r="AZ80" s="1162"/>
      <c r="BA80" s="1268"/>
      <c r="BB80" s="1260"/>
      <c r="BC80" s="1268"/>
      <c r="BD80" s="1162"/>
      <c r="BE80" s="1268"/>
      <c r="BF80" s="848"/>
      <c r="BG80" s="1677"/>
      <c r="BI80" s="110"/>
      <c r="BJ80" s="110"/>
      <c r="BK80" s="110"/>
    </row>
    <row r="81" spans="3:63" s="29" customFormat="1" ht="25.5" customHeight="1">
      <c r="C81" s="1216"/>
      <c r="D81" s="1546"/>
      <c r="E81" s="226" t="s">
        <v>307</v>
      </c>
      <c r="F81" s="1121" t="s">
        <v>105</v>
      </c>
      <c r="G81" s="1122"/>
      <c r="H81" s="1122"/>
      <c r="I81" s="1122"/>
      <c r="J81" s="1122"/>
      <c r="K81" s="1122"/>
      <c r="L81" s="1122"/>
      <c r="M81" s="1122"/>
      <c r="N81" s="1122"/>
      <c r="O81" s="1122"/>
      <c r="P81" s="1122"/>
      <c r="Q81" s="1122"/>
      <c r="R81" s="1122"/>
      <c r="S81" s="1122"/>
      <c r="T81" s="1122"/>
      <c r="U81" s="1122"/>
      <c r="V81" s="1195"/>
      <c r="W81" s="1196"/>
      <c r="X81" s="1136">
        <v>2.4</v>
      </c>
      <c r="Y81" s="1136"/>
      <c r="Z81" s="1195"/>
      <c r="AA81" s="1196"/>
      <c r="AB81" s="1194"/>
      <c r="AC81" s="1194"/>
      <c r="AD81" s="1119">
        <v>6</v>
      </c>
      <c r="AE81" s="1120"/>
      <c r="AF81" s="1114">
        <v>180</v>
      </c>
      <c r="AG81" s="986"/>
      <c r="AH81" s="1114">
        <v>144</v>
      </c>
      <c r="AI81" s="986"/>
      <c r="AJ81" s="1114"/>
      <c r="AK81" s="986"/>
      <c r="AL81" s="1114">
        <v>144</v>
      </c>
      <c r="AM81" s="986"/>
      <c r="AN81" s="1114"/>
      <c r="AO81" s="986"/>
      <c r="AP81" s="1114">
        <v>36</v>
      </c>
      <c r="AQ81" s="986"/>
      <c r="AR81" s="1162">
        <v>2</v>
      </c>
      <c r="AS81" s="1268"/>
      <c r="AT81" s="1259">
        <v>2</v>
      </c>
      <c r="AU81" s="1260"/>
      <c r="AV81" s="1162">
        <v>2</v>
      </c>
      <c r="AW81" s="1268"/>
      <c r="AX81" s="1259">
        <v>2</v>
      </c>
      <c r="AY81" s="1163"/>
      <c r="AZ81" s="1260"/>
      <c r="BA81" s="1268"/>
      <c r="BB81" s="1259"/>
      <c r="BC81" s="1260"/>
      <c r="BD81" s="1162"/>
      <c r="BE81" s="1268"/>
      <c r="BF81" s="1116"/>
      <c r="BG81" s="986"/>
      <c r="BI81" s="110"/>
      <c r="BJ81" s="110"/>
      <c r="BK81" s="110"/>
    </row>
    <row r="82" spans="3:63" s="29" customFormat="1" ht="30.75" customHeight="1" thickBot="1">
      <c r="C82" s="1216"/>
      <c r="D82" s="1546"/>
      <c r="E82" s="226" t="s">
        <v>308</v>
      </c>
      <c r="F82" s="1121" t="s">
        <v>104</v>
      </c>
      <c r="G82" s="1122"/>
      <c r="H82" s="1122"/>
      <c r="I82" s="1122"/>
      <c r="J82" s="1122"/>
      <c r="K82" s="1122"/>
      <c r="L82" s="1122"/>
      <c r="M82" s="1122"/>
      <c r="N82" s="1122"/>
      <c r="O82" s="1122"/>
      <c r="P82" s="1122"/>
      <c r="Q82" s="1122"/>
      <c r="R82" s="1122"/>
      <c r="S82" s="1122"/>
      <c r="T82" s="1122"/>
      <c r="U82" s="1122"/>
      <c r="V82" s="1195"/>
      <c r="W82" s="1196"/>
      <c r="X82" s="1136" t="s">
        <v>134</v>
      </c>
      <c r="Y82" s="1136"/>
      <c r="Z82" s="1195"/>
      <c r="AA82" s="1196"/>
      <c r="AB82" s="1194"/>
      <c r="AC82" s="1194"/>
      <c r="AD82" s="1119">
        <v>4</v>
      </c>
      <c r="AE82" s="1120"/>
      <c r="AF82" s="1114">
        <v>120</v>
      </c>
      <c r="AG82" s="986"/>
      <c r="AH82" s="1114">
        <v>90</v>
      </c>
      <c r="AI82" s="986"/>
      <c r="AJ82" s="1114"/>
      <c r="AK82" s="986"/>
      <c r="AL82" s="1114">
        <v>90</v>
      </c>
      <c r="AM82" s="986"/>
      <c r="AN82" s="1114"/>
      <c r="AO82" s="986"/>
      <c r="AP82" s="1114">
        <v>30</v>
      </c>
      <c r="AQ82" s="986"/>
      <c r="AR82" s="1185"/>
      <c r="AS82" s="1186"/>
      <c r="AT82" s="1181"/>
      <c r="AU82" s="1182"/>
      <c r="AV82" s="1185"/>
      <c r="AW82" s="1186"/>
      <c r="AX82" s="1181"/>
      <c r="AY82" s="1269"/>
      <c r="AZ82" s="1367">
        <v>2</v>
      </c>
      <c r="BA82" s="1368"/>
      <c r="BB82" s="1181">
        <v>1</v>
      </c>
      <c r="BC82" s="1182"/>
      <c r="BD82" s="1185">
        <v>2</v>
      </c>
      <c r="BE82" s="1186"/>
      <c r="BF82" s="1173"/>
      <c r="BG82" s="1174"/>
      <c r="BI82" s="110"/>
      <c r="BJ82" s="110"/>
      <c r="BK82" s="110"/>
    </row>
    <row r="83" spans="3:63" s="29" customFormat="1" ht="25.5" customHeight="1" thickBot="1">
      <c r="C83" s="1216"/>
      <c r="D83" s="1546"/>
      <c r="E83" s="107"/>
      <c r="F83" s="1547" t="s">
        <v>103</v>
      </c>
      <c r="G83" s="1548"/>
      <c r="H83" s="1548"/>
      <c r="I83" s="1548"/>
      <c r="J83" s="1548"/>
      <c r="K83" s="1548"/>
      <c r="L83" s="1548"/>
      <c r="M83" s="1548"/>
      <c r="N83" s="1548"/>
      <c r="O83" s="1548"/>
      <c r="P83" s="1548"/>
      <c r="Q83" s="1548"/>
      <c r="R83" s="1548"/>
      <c r="S83" s="1548"/>
      <c r="T83" s="1548"/>
      <c r="U83" s="1549"/>
      <c r="V83" s="1539"/>
      <c r="W83" s="1540"/>
      <c r="X83" s="1541">
        <v>11</v>
      </c>
      <c r="Y83" s="1541"/>
      <c r="Z83" s="1442"/>
      <c r="AA83" s="1443"/>
      <c r="AB83" s="1456"/>
      <c r="AC83" s="1456"/>
      <c r="AD83" s="1192">
        <f>SUM(AD75:AE82)</f>
        <v>25</v>
      </c>
      <c r="AE83" s="1193"/>
      <c r="AF83" s="1188">
        <f>SUM(AF74:AG81)</f>
        <v>630</v>
      </c>
      <c r="AG83" s="1189"/>
      <c r="AH83" s="1188">
        <f>SUM(AH74:AI81)</f>
        <v>468</v>
      </c>
      <c r="AI83" s="1189"/>
      <c r="AJ83" s="1188">
        <f>SUM(AJ74:AK81)</f>
        <v>90</v>
      </c>
      <c r="AK83" s="1189"/>
      <c r="AL83" s="1188">
        <f>SUM(AL74:AM81)</f>
        <v>378</v>
      </c>
      <c r="AM83" s="1189"/>
      <c r="AN83" s="1188"/>
      <c r="AO83" s="1189"/>
      <c r="AP83" s="1188">
        <f>SUM(AP74:AQ81)</f>
        <v>162</v>
      </c>
      <c r="AQ83" s="1189"/>
      <c r="AR83" s="1171">
        <f>SUM(AR74:AS81)</f>
        <v>6</v>
      </c>
      <c r="AS83" s="1172"/>
      <c r="AT83" s="1171">
        <f>SUM(AT74:AU81)</f>
        <v>6</v>
      </c>
      <c r="AU83" s="1172"/>
      <c r="AV83" s="1171">
        <f>SUM(AV74:AW81)</f>
        <v>4</v>
      </c>
      <c r="AW83" s="1172"/>
      <c r="AX83" s="1171">
        <f>SUM(AX74:AY81)</f>
        <v>8</v>
      </c>
      <c r="AY83" s="1172"/>
      <c r="AZ83" s="1516">
        <f>SUM(AZ75:BA82)</f>
        <v>2</v>
      </c>
      <c r="BA83" s="1517"/>
      <c r="BB83" s="1516">
        <f>SUM(BB75:BC82)</f>
        <v>3</v>
      </c>
      <c r="BC83" s="1517"/>
      <c r="BD83" s="1516">
        <f>SUM(BD75:BE82)</f>
        <v>2</v>
      </c>
      <c r="BE83" s="1517"/>
      <c r="BF83" s="1518"/>
      <c r="BG83" s="1519"/>
      <c r="BI83" s="110"/>
      <c r="BJ83" s="110"/>
      <c r="BK83" s="110"/>
    </row>
    <row r="84" spans="3:63" s="11" customFormat="1" ht="25.5" customHeight="1" thickBot="1">
      <c r="C84" s="1216"/>
      <c r="D84" s="1546"/>
      <c r="E84" s="108"/>
      <c r="F84" s="1537" t="s">
        <v>119</v>
      </c>
      <c r="G84" s="1538"/>
      <c r="H84" s="1538"/>
      <c r="I84" s="1538"/>
      <c r="J84" s="1538"/>
      <c r="K84" s="1538"/>
      <c r="L84" s="1538"/>
      <c r="M84" s="1538"/>
      <c r="N84" s="1538"/>
      <c r="O84" s="1538"/>
      <c r="P84" s="1538"/>
      <c r="Q84" s="1538"/>
      <c r="R84" s="1538"/>
      <c r="S84" s="1538"/>
      <c r="T84" s="1538"/>
      <c r="U84" s="1538"/>
      <c r="V84" s="1198">
        <f>SUM(V53+V69+V73+V83)</f>
        <v>14</v>
      </c>
      <c r="W84" s="1198"/>
      <c r="X84" s="1198">
        <f>SUM(X53+X69+X73+X83)</f>
        <v>27</v>
      </c>
      <c r="Y84" s="1198"/>
      <c r="Z84" s="1442"/>
      <c r="AA84" s="1443"/>
      <c r="AB84" s="1456"/>
      <c r="AC84" s="1456"/>
      <c r="AD84" s="1192">
        <f>SUM(AD53+AD69+AD73+AD83)</f>
        <v>154.5</v>
      </c>
      <c r="AE84" s="1193"/>
      <c r="AF84" s="1188">
        <f>SUM(AF53+AF69+AF73+AF83)</f>
        <v>4515</v>
      </c>
      <c r="AG84" s="1189"/>
      <c r="AH84" s="1188">
        <f>SUM(AH53+AH69+AH73+AH83)</f>
        <v>2655</v>
      </c>
      <c r="AI84" s="1189"/>
      <c r="AJ84" s="1188">
        <f>SUM(AJ53+AJ69+AJ73+AJ83)</f>
        <v>1071</v>
      </c>
      <c r="AK84" s="1189"/>
      <c r="AL84" s="1188">
        <f>SUM(AL53+AL69+AL73+AL83)</f>
        <v>1089</v>
      </c>
      <c r="AM84" s="1189"/>
      <c r="AN84" s="1188">
        <f>SUM(AN53+AN69+AN73+AN83)</f>
        <v>495</v>
      </c>
      <c r="AO84" s="1189"/>
      <c r="AP84" s="1188">
        <f>SUM(AP53+AP69+AP73+AP83)</f>
        <v>1860</v>
      </c>
      <c r="AQ84" s="1189"/>
      <c r="AR84" s="1171">
        <f>SUM(AR53+AR69+AR73+AR83)</f>
        <v>27</v>
      </c>
      <c r="AS84" s="1172"/>
      <c r="AT84" s="1171">
        <f>SUM(AT53+AT69+AT73+AT83)</f>
        <v>29</v>
      </c>
      <c r="AU84" s="1172"/>
      <c r="AV84" s="1171">
        <f>SUM(AV53+AV69+AV73+AV83)</f>
        <v>26</v>
      </c>
      <c r="AW84" s="1172"/>
      <c r="AX84" s="1171">
        <f>SUM(AX53+AX69+AX73+AX83)</f>
        <v>24</v>
      </c>
      <c r="AY84" s="1172"/>
      <c r="AZ84" s="1171">
        <f>SUM(AZ53+AZ69+AZ73+AZ83)</f>
        <v>23</v>
      </c>
      <c r="BA84" s="1172"/>
      <c r="BB84" s="1171">
        <f>SUM(BB53+BB69+BB73+BB83)</f>
        <v>14.5</v>
      </c>
      <c r="BC84" s="1172"/>
      <c r="BD84" s="1171">
        <f>SUM(BD53+BD69+BD73+BD83)</f>
        <v>9</v>
      </c>
      <c r="BE84" s="1172"/>
      <c r="BF84" s="1518"/>
      <c r="BG84" s="1519"/>
      <c r="BI84" s="109"/>
      <c r="BJ84" s="109"/>
      <c r="BK84" s="109"/>
    </row>
    <row r="85" spans="3:63" s="29" customFormat="1" ht="30" customHeight="1" thickBot="1">
      <c r="C85" s="1216"/>
      <c r="D85" s="113"/>
      <c r="E85" s="1357" t="s">
        <v>118</v>
      </c>
      <c r="F85" s="1358"/>
      <c r="G85" s="1358"/>
      <c r="H85" s="1358"/>
      <c r="I85" s="1358"/>
      <c r="J85" s="1358"/>
      <c r="K85" s="1358"/>
      <c r="L85" s="1358"/>
      <c r="M85" s="1358"/>
      <c r="N85" s="1358"/>
      <c r="O85" s="1358"/>
      <c r="P85" s="1358"/>
      <c r="Q85" s="1358"/>
      <c r="R85" s="1358"/>
      <c r="S85" s="1358"/>
      <c r="T85" s="1358"/>
      <c r="U85" s="1358"/>
      <c r="V85" s="1358"/>
      <c r="W85" s="1358"/>
      <c r="X85" s="1358"/>
      <c r="Y85" s="1358"/>
      <c r="Z85" s="1358"/>
      <c r="AA85" s="1358"/>
      <c r="AB85" s="1358"/>
      <c r="AC85" s="1358"/>
      <c r="AD85" s="1358"/>
      <c r="AE85" s="1358"/>
      <c r="AF85" s="1358"/>
      <c r="AG85" s="1358"/>
      <c r="AH85" s="1358"/>
      <c r="AI85" s="1358"/>
      <c r="AJ85" s="1358"/>
      <c r="AK85" s="1358"/>
      <c r="AL85" s="1358"/>
      <c r="AM85" s="1358"/>
      <c r="AN85" s="1358"/>
      <c r="AO85" s="1358"/>
      <c r="AP85" s="1358"/>
      <c r="AQ85" s="1358"/>
      <c r="AR85" s="1358"/>
      <c r="AS85" s="1358"/>
      <c r="AT85" s="1358"/>
      <c r="AU85" s="1358"/>
      <c r="AV85" s="1358"/>
      <c r="AW85" s="1358"/>
      <c r="AX85" s="1358"/>
      <c r="AY85" s="1358"/>
      <c r="AZ85" s="1358"/>
      <c r="BA85" s="1358"/>
      <c r="BB85" s="1358"/>
      <c r="BC85" s="1358"/>
      <c r="BD85" s="1358"/>
      <c r="BE85" s="1358"/>
      <c r="BF85" s="1358"/>
      <c r="BG85" s="1359"/>
      <c r="BH85" s="1396"/>
      <c r="BI85" s="110"/>
      <c r="BJ85" s="110"/>
      <c r="BK85" s="110"/>
    </row>
    <row r="86" spans="3:63" s="29" customFormat="1" ht="30" customHeight="1" thickBot="1">
      <c r="C86" s="1216"/>
      <c r="D86" s="113"/>
      <c r="E86" s="1183" t="s">
        <v>122</v>
      </c>
      <c r="F86" s="1520"/>
      <c r="G86" s="1520"/>
      <c r="H86" s="1520"/>
      <c r="I86" s="1520"/>
      <c r="J86" s="1520"/>
      <c r="K86" s="1520"/>
      <c r="L86" s="1520"/>
      <c r="M86" s="1520"/>
      <c r="N86" s="1520"/>
      <c r="O86" s="1520"/>
      <c r="P86" s="1520"/>
      <c r="Q86" s="1520"/>
      <c r="R86" s="1520"/>
      <c r="S86" s="1520"/>
      <c r="T86" s="1520"/>
      <c r="U86" s="1520"/>
      <c r="V86" s="1520"/>
      <c r="W86" s="1520"/>
      <c r="X86" s="1520"/>
      <c r="Y86" s="1520"/>
      <c r="Z86" s="1520"/>
      <c r="AA86" s="1520"/>
      <c r="AB86" s="1520"/>
      <c r="AC86" s="1520"/>
      <c r="AD86" s="1520"/>
      <c r="AE86" s="1520"/>
      <c r="AF86" s="1520"/>
      <c r="AG86" s="1520"/>
      <c r="AH86" s="1520"/>
      <c r="AI86" s="1520"/>
      <c r="AJ86" s="1520"/>
      <c r="AK86" s="1520"/>
      <c r="AL86" s="1520"/>
      <c r="AM86" s="1520"/>
      <c r="AN86" s="1520"/>
      <c r="AO86" s="1520"/>
      <c r="AP86" s="1520"/>
      <c r="AQ86" s="1520"/>
      <c r="AR86" s="1520"/>
      <c r="AS86" s="1520"/>
      <c r="AT86" s="1520"/>
      <c r="AU86" s="1520"/>
      <c r="AV86" s="1520"/>
      <c r="AW86" s="1520"/>
      <c r="AX86" s="1520"/>
      <c r="AY86" s="1520"/>
      <c r="AZ86" s="1520"/>
      <c r="BA86" s="1520"/>
      <c r="BB86" s="1520"/>
      <c r="BC86" s="1520"/>
      <c r="BD86" s="1520"/>
      <c r="BE86" s="1520"/>
      <c r="BF86" s="1520"/>
      <c r="BG86" s="1521"/>
      <c r="BH86" s="1396"/>
      <c r="BI86" s="110"/>
      <c r="BJ86" s="110"/>
      <c r="BK86" s="110"/>
    </row>
    <row r="87" spans="3:63" s="29" customFormat="1" ht="33" customHeight="1">
      <c r="C87" s="1216"/>
      <c r="D87" s="1642"/>
      <c r="E87" s="466" t="s">
        <v>309</v>
      </c>
      <c r="F87" s="1209" t="s">
        <v>176</v>
      </c>
      <c r="G87" s="1210"/>
      <c r="H87" s="1210"/>
      <c r="I87" s="1210"/>
      <c r="J87" s="1210"/>
      <c r="K87" s="1210"/>
      <c r="L87" s="1210"/>
      <c r="M87" s="1210"/>
      <c r="N87" s="1210"/>
      <c r="O87" s="1210"/>
      <c r="P87" s="1210"/>
      <c r="Q87" s="1210"/>
      <c r="R87" s="1210"/>
      <c r="S87" s="1210"/>
      <c r="T87" s="1210"/>
      <c r="U87" s="1211"/>
      <c r="V87" s="1430"/>
      <c r="W87" s="1431"/>
      <c r="X87" s="1433">
        <v>1</v>
      </c>
      <c r="Y87" s="1277"/>
      <c r="Z87" s="1434"/>
      <c r="AA87" s="1435"/>
      <c r="AB87" s="1568"/>
      <c r="AC87" s="1568"/>
      <c r="AD87" s="1522">
        <v>3</v>
      </c>
      <c r="AE87" s="1523"/>
      <c r="AF87" s="1254">
        <f>PRODUCT(AD87,30)</f>
        <v>90</v>
      </c>
      <c r="AG87" s="1256"/>
      <c r="AH87" s="1432">
        <f aca="true" t="shared" si="8" ref="AH87:AH95">SUM(AJ87:AO87)</f>
        <v>72</v>
      </c>
      <c r="AI87" s="1432"/>
      <c r="AJ87" s="1432">
        <v>36</v>
      </c>
      <c r="AK87" s="1432"/>
      <c r="AL87" s="1432">
        <v>36</v>
      </c>
      <c r="AM87" s="1432"/>
      <c r="AN87" s="1432"/>
      <c r="AO87" s="1432"/>
      <c r="AP87" s="1432">
        <f aca="true" t="shared" si="9" ref="AP87:AP95">MIN(AF87-AH87)</f>
        <v>18</v>
      </c>
      <c r="AQ87" s="1432"/>
      <c r="AR87" s="1426">
        <v>4</v>
      </c>
      <c r="AS87" s="1427"/>
      <c r="AT87" s="1439"/>
      <c r="AU87" s="1440"/>
      <c r="AV87" s="1426"/>
      <c r="AW87" s="1427"/>
      <c r="AX87" s="1427"/>
      <c r="AY87" s="1440"/>
      <c r="AZ87" s="1426"/>
      <c r="BA87" s="1427"/>
      <c r="BB87" s="1439"/>
      <c r="BC87" s="1440"/>
      <c r="BD87" s="1426"/>
      <c r="BE87" s="1427"/>
      <c r="BF87" s="1427"/>
      <c r="BG87" s="1440"/>
      <c r="BH87" s="1396"/>
      <c r="BI87" s="110"/>
      <c r="BJ87" s="110"/>
      <c r="BK87" s="110"/>
    </row>
    <row r="88" spans="3:63" s="29" customFormat="1" ht="25.5" customHeight="1">
      <c r="C88" s="1216"/>
      <c r="D88" s="1642"/>
      <c r="E88" s="227" t="s">
        <v>310</v>
      </c>
      <c r="F88" s="1121" t="s">
        <v>177</v>
      </c>
      <c r="G88" s="1122"/>
      <c r="H88" s="1122"/>
      <c r="I88" s="1122"/>
      <c r="J88" s="1122"/>
      <c r="K88" s="1122"/>
      <c r="L88" s="1122"/>
      <c r="M88" s="1122"/>
      <c r="N88" s="1122"/>
      <c r="O88" s="1122"/>
      <c r="P88" s="1122"/>
      <c r="Q88" s="1122"/>
      <c r="R88" s="1122"/>
      <c r="S88" s="1122"/>
      <c r="T88" s="1122"/>
      <c r="U88" s="1123"/>
      <c r="V88" s="1140"/>
      <c r="W88" s="1118"/>
      <c r="X88" s="1119">
        <v>6</v>
      </c>
      <c r="Y88" s="1120"/>
      <c r="Z88" s="1436"/>
      <c r="AA88" s="1437"/>
      <c r="AB88" s="1436"/>
      <c r="AC88" s="1438"/>
      <c r="AD88" s="1524">
        <v>3.5</v>
      </c>
      <c r="AE88" s="1531"/>
      <c r="AF88" s="1162">
        <f>PRODUCT(AD88,30)</f>
        <v>105</v>
      </c>
      <c r="AG88" s="1163"/>
      <c r="AH88" s="1164">
        <f t="shared" si="8"/>
        <v>63</v>
      </c>
      <c r="AI88" s="1164"/>
      <c r="AJ88" s="1164">
        <v>36</v>
      </c>
      <c r="AK88" s="1164"/>
      <c r="AL88" s="1164">
        <v>27</v>
      </c>
      <c r="AM88" s="1164"/>
      <c r="AN88" s="1164"/>
      <c r="AO88" s="1164"/>
      <c r="AP88" s="1164">
        <f t="shared" si="9"/>
        <v>42</v>
      </c>
      <c r="AQ88" s="1164"/>
      <c r="AR88" s="1114"/>
      <c r="AS88" s="1130"/>
      <c r="AT88" s="1116"/>
      <c r="AU88" s="986"/>
      <c r="AV88" s="1114"/>
      <c r="AW88" s="1130"/>
      <c r="AX88" s="1116"/>
      <c r="AY88" s="986"/>
      <c r="AZ88" s="1114"/>
      <c r="BA88" s="1115"/>
      <c r="BB88" s="1130">
        <v>3.5</v>
      </c>
      <c r="BC88" s="986"/>
      <c r="BD88" s="1130"/>
      <c r="BE88" s="1115"/>
      <c r="BF88" s="1130"/>
      <c r="BG88" s="986"/>
      <c r="BH88" s="1396"/>
      <c r="BI88" s="110"/>
      <c r="BJ88" s="110"/>
      <c r="BK88" s="110"/>
    </row>
    <row r="89" spans="3:63" s="29" customFormat="1" ht="30">
      <c r="C89" s="1216"/>
      <c r="D89" s="1642"/>
      <c r="E89" s="227" t="s">
        <v>311</v>
      </c>
      <c r="F89" s="1121" t="s">
        <v>178</v>
      </c>
      <c r="G89" s="1122"/>
      <c r="H89" s="1122"/>
      <c r="I89" s="1122"/>
      <c r="J89" s="1122"/>
      <c r="K89" s="1122"/>
      <c r="L89" s="1122"/>
      <c r="M89" s="1122"/>
      <c r="N89" s="1122"/>
      <c r="O89" s="1122"/>
      <c r="P89" s="1122"/>
      <c r="Q89" s="1122"/>
      <c r="R89" s="1122"/>
      <c r="S89" s="1122"/>
      <c r="T89" s="1122"/>
      <c r="U89" s="1123"/>
      <c r="V89" s="1119">
        <v>5</v>
      </c>
      <c r="W89" s="1120"/>
      <c r="X89" s="1140"/>
      <c r="Y89" s="1118"/>
      <c r="Z89" s="1165"/>
      <c r="AA89" s="1166"/>
      <c r="AB89" s="1161"/>
      <c r="AC89" s="1161"/>
      <c r="AD89" s="1529">
        <v>4</v>
      </c>
      <c r="AE89" s="1530"/>
      <c r="AF89" s="1162">
        <f aca="true" t="shared" si="10" ref="AF89:AF95">PRODUCT(AD89,30)</f>
        <v>120</v>
      </c>
      <c r="AG89" s="1163"/>
      <c r="AH89" s="1164">
        <f t="shared" si="8"/>
        <v>72</v>
      </c>
      <c r="AI89" s="1164"/>
      <c r="AJ89" s="1164">
        <v>36</v>
      </c>
      <c r="AK89" s="1164"/>
      <c r="AL89" s="1164">
        <v>36</v>
      </c>
      <c r="AM89" s="1164"/>
      <c r="AN89" s="1164"/>
      <c r="AO89" s="1164"/>
      <c r="AP89" s="1164">
        <f t="shared" si="9"/>
        <v>48</v>
      </c>
      <c r="AQ89" s="1164"/>
      <c r="AR89" s="1425"/>
      <c r="AS89" s="1177"/>
      <c r="AT89" s="1429"/>
      <c r="AU89" s="1178"/>
      <c r="AV89" s="1428"/>
      <c r="AW89" s="1429"/>
      <c r="AX89" s="1177"/>
      <c r="AY89" s="1178"/>
      <c r="AZ89" s="1425">
        <v>4</v>
      </c>
      <c r="BA89" s="1177"/>
      <c r="BB89" s="1180"/>
      <c r="BC89" s="1424"/>
      <c r="BD89" s="1179"/>
      <c r="BE89" s="1180"/>
      <c r="BF89" s="1177"/>
      <c r="BG89" s="1178"/>
      <c r="BH89" s="1396"/>
      <c r="BI89" s="110"/>
      <c r="BJ89" s="110"/>
      <c r="BK89" s="110"/>
    </row>
    <row r="90" spans="3:63" s="29" customFormat="1" ht="30">
      <c r="C90" s="1216"/>
      <c r="D90" s="1642"/>
      <c r="E90" s="227" t="s">
        <v>312</v>
      </c>
      <c r="F90" s="1121" t="s">
        <v>179</v>
      </c>
      <c r="G90" s="1122"/>
      <c r="H90" s="1122"/>
      <c r="I90" s="1122"/>
      <c r="J90" s="1122"/>
      <c r="K90" s="1122"/>
      <c r="L90" s="1122"/>
      <c r="M90" s="1122"/>
      <c r="N90" s="1122"/>
      <c r="O90" s="1122"/>
      <c r="P90" s="1122"/>
      <c r="Q90" s="1122"/>
      <c r="R90" s="1122"/>
      <c r="S90" s="1122"/>
      <c r="T90" s="1122"/>
      <c r="U90" s="1123"/>
      <c r="V90" s="1119">
        <v>7</v>
      </c>
      <c r="W90" s="1120"/>
      <c r="X90" s="1140"/>
      <c r="Y90" s="1118"/>
      <c r="Z90" s="1165"/>
      <c r="AA90" s="1166"/>
      <c r="AB90" s="1161"/>
      <c r="AC90" s="1161"/>
      <c r="AD90" s="1524">
        <v>3.5</v>
      </c>
      <c r="AE90" s="1525"/>
      <c r="AF90" s="1162">
        <f t="shared" si="10"/>
        <v>105</v>
      </c>
      <c r="AG90" s="1163"/>
      <c r="AH90" s="1164">
        <f t="shared" si="8"/>
        <v>72</v>
      </c>
      <c r="AI90" s="1164"/>
      <c r="AJ90" s="1164">
        <v>36</v>
      </c>
      <c r="AK90" s="1164"/>
      <c r="AL90" s="1164">
        <v>36</v>
      </c>
      <c r="AM90" s="1164"/>
      <c r="AN90" s="1164"/>
      <c r="AO90" s="1164"/>
      <c r="AP90" s="1164">
        <f t="shared" si="9"/>
        <v>33</v>
      </c>
      <c r="AQ90" s="1164"/>
      <c r="AR90" s="1425"/>
      <c r="AS90" s="1177"/>
      <c r="AT90" s="1429"/>
      <c r="AU90" s="1178"/>
      <c r="AV90" s="1428"/>
      <c r="AW90" s="1429"/>
      <c r="AX90" s="1177"/>
      <c r="AY90" s="1178"/>
      <c r="AZ90" s="1425"/>
      <c r="BA90" s="1177"/>
      <c r="BB90" s="1180"/>
      <c r="BC90" s="1424"/>
      <c r="BD90" s="1179">
        <v>4</v>
      </c>
      <c r="BE90" s="1180"/>
      <c r="BF90" s="1177"/>
      <c r="BG90" s="1178"/>
      <c r="BH90" s="1396"/>
      <c r="BI90" s="110"/>
      <c r="BJ90" s="110"/>
      <c r="BK90" s="110"/>
    </row>
    <row r="91" spans="3:63" s="29" customFormat="1" ht="30">
      <c r="C91" s="1216"/>
      <c r="D91" s="1642"/>
      <c r="E91" s="227" t="s">
        <v>313</v>
      </c>
      <c r="F91" s="1121" t="s">
        <v>180</v>
      </c>
      <c r="G91" s="1122"/>
      <c r="H91" s="1122"/>
      <c r="I91" s="1122"/>
      <c r="J91" s="1122"/>
      <c r="K91" s="1122"/>
      <c r="L91" s="1122"/>
      <c r="M91" s="1122"/>
      <c r="N91" s="1122"/>
      <c r="O91" s="1122"/>
      <c r="P91" s="1122"/>
      <c r="Q91" s="1122"/>
      <c r="R91" s="1122"/>
      <c r="S91" s="1122"/>
      <c r="T91" s="1122"/>
      <c r="U91" s="1123"/>
      <c r="V91" s="1119">
        <v>6</v>
      </c>
      <c r="W91" s="1120"/>
      <c r="X91" s="1140"/>
      <c r="Y91" s="1118"/>
      <c r="Z91" s="1165"/>
      <c r="AA91" s="1166"/>
      <c r="AB91" s="1161"/>
      <c r="AC91" s="1161"/>
      <c r="AD91" s="1529">
        <v>3</v>
      </c>
      <c r="AE91" s="1530"/>
      <c r="AF91" s="1162">
        <f t="shared" si="10"/>
        <v>90</v>
      </c>
      <c r="AG91" s="1163"/>
      <c r="AH91" s="1164">
        <f t="shared" si="8"/>
        <v>54</v>
      </c>
      <c r="AI91" s="1164"/>
      <c r="AJ91" s="1164">
        <v>27</v>
      </c>
      <c r="AK91" s="1164"/>
      <c r="AL91" s="1164">
        <v>27</v>
      </c>
      <c r="AM91" s="1164"/>
      <c r="AN91" s="1164"/>
      <c r="AO91" s="1164"/>
      <c r="AP91" s="1164">
        <f t="shared" si="9"/>
        <v>36</v>
      </c>
      <c r="AQ91" s="1164"/>
      <c r="AR91" s="1425"/>
      <c r="AS91" s="1177"/>
      <c r="AT91" s="1429"/>
      <c r="AU91" s="1178"/>
      <c r="AV91" s="1428"/>
      <c r="AW91" s="1429"/>
      <c r="AX91" s="1177"/>
      <c r="AY91" s="1178"/>
      <c r="AZ91" s="1425"/>
      <c r="BA91" s="1177"/>
      <c r="BB91" s="1180">
        <v>3</v>
      </c>
      <c r="BC91" s="1424"/>
      <c r="BD91" s="1179"/>
      <c r="BE91" s="1180"/>
      <c r="BF91" s="1177"/>
      <c r="BG91" s="1178"/>
      <c r="BH91" s="1396"/>
      <c r="BI91" s="110"/>
      <c r="BJ91" s="110"/>
      <c r="BK91" s="110"/>
    </row>
    <row r="92" spans="3:63" s="29" customFormat="1" ht="25.5" customHeight="1">
      <c r="C92" s="1216"/>
      <c r="D92" s="1642"/>
      <c r="E92" s="227" t="s">
        <v>314</v>
      </c>
      <c r="F92" s="1121" t="s">
        <v>181</v>
      </c>
      <c r="G92" s="1122"/>
      <c r="H92" s="1122"/>
      <c r="I92" s="1122"/>
      <c r="J92" s="1122"/>
      <c r="K92" s="1122"/>
      <c r="L92" s="1122"/>
      <c r="M92" s="1122"/>
      <c r="N92" s="1122"/>
      <c r="O92" s="1122"/>
      <c r="P92" s="1122"/>
      <c r="Q92" s="1122"/>
      <c r="R92" s="1122"/>
      <c r="S92" s="1122"/>
      <c r="T92" s="1122"/>
      <c r="U92" s="1123"/>
      <c r="V92" s="1117"/>
      <c r="W92" s="1118"/>
      <c r="X92" s="1136">
        <v>7</v>
      </c>
      <c r="Y92" s="1120"/>
      <c r="Z92" s="1165"/>
      <c r="AA92" s="1166"/>
      <c r="AB92" s="1161"/>
      <c r="AC92" s="1161"/>
      <c r="AD92" s="1524">
        <v>3</v>
      </c>
      <c r="AE92" s="1525"/>
      <c r="AF92" s="1162">
        <f t="shared" si="10"/>
        <v>90</v>
      </c>
      <c r="AG92" s="1163"/>
      <c r="AH92" s="1164">
        <f t="shared" si="8"/>
        <v>54</v>
      </c>
      <c r="AI92" s="1164"/>
      <c r="AJ92" s="1164">
        <v>36</v>
      </c>
      <c r="AK92" s="1164"/>
      <c r="AL92" s="1164">
        <v>18</v>
      </c>
      <c r="AM92" s="1164"/>
      <c r="AN92" s="1164"/>
      <c r="AO92" s="1164"/>
      <c r="AP92" s="1164">
        <f t="shared" si="9"/>
        <v>36</v>
      </c>
      <c r="AQ92" s="1164"/>
      <c r="AR92" s="1425"/>
      <c r="AS92" s="1177"/>
      <c r="AT92" s="1429"/>
      <c r="AU92" s="1178"/>
      <c r="AV92" s="1428"/>
      <c r="AW92" s="1429"/>
      <c r="AX92" s="1177"/>
      <c r="AY92" s="1178"/>
      <c r="AZ92" s="1425"/>
      <c r="BA92" s="1177"/>
      <c r="BB92" s="1180"/>
      <c r="BC92" s="1424"/>
      <c r="BD92" s="1179">
        <v>3</v>
      </c>
      <c r="BE92" s="1180"/>
      <c r="BF92" s="1177"/>
      <c r="BG92" s="1178"/>
      <c r="BH92" s="1396"/>
      <c r="BI92" s="110"/>
      <c r="BJ92" s="110"/>
      <c r="BK92" s="110"/>
    </row>
    <row r="93" spans="3:63" s="29" customFormat="1" ht="27" customHeight="1">
      <c r="C93" s="1216"/>
      <c r="D93" s="1642"/>
      <c r="E93" s="227" t="s">
        <v>315</v>
      </c>
      <c r="F93" s="1121" t="s">
        <v>183</v>
      </c>
      <c r="G93" s="1122"/>
      <c r="H93" s="1122"/>
      <c r="I93" s="1122"/>
      <c r="J93" s="1122"/>
      <c r="K93" s="1122"/>
      <c r="L93" s="1122"/>
      <c r="M93" s="1122"/>
      <c r="N93" s="1122"/>
      <c r="O93" s="1122"/>
      <c r="P93" s="1122"/>
      <c r="Q93" s="1122"/>
      <c r="R93" s="1122"/>
      <c r="S93" s="1122"/>
      <c r="T93" s="1122"/>
      <c r="U93" s="1123"/>
      <c r="V93" s="1114"/>
      <c r="W93" s="986"/>
      <c r="X93" s="1136">
        <v>5</v>
      </c>
      <c r="Y93" s="1120"/>
      <c r="Z93" s="1162"/>
      <c r="AA93" s="1163"/>
      <c r="AB93" s="1574"/>
      <c r="AC93" s="1575"/>
      <c r="AD93" s="1524">
        <v>3</v>
      </c>
      <c r="AE93" s="1525"/>
      <c r="AF93" s="1162">
        <f t="shared" si="10"/>
        <v>90</v>
      </c>
      <c r="AG93" s="1163"/>
      <c r="AH93" s="1164">
        <f t="shared" si="8"/>
        <v>54</v>
      </c>
      <c r="AI93" s="1164"/>
      <c r="AJ93" s="1164">
        <v>18</v>
      </c>
      <c r="AK93" s="1164"/>
      <c r="AL93" s="1164"/>
      <c r="AM93" s="1164"/>
      <c r="AN93" s="1164">
        <v>36</v>
      </c>
      <c r="AO93" s="1164"/>
      <c r="AP93" s="1164">
        <f t="shared" si="9"/>
        <v>36</v>
      </c>
      <c r="AQ93" s="1164"/>
      <c r="AR93" s="1114"/>
      <c r="AS93" s="1115"/>
      <c r="AT93" s="1130"/>
      <c r="AU93" s="986"/>
      <c r="AV93" s="1114"/>
      <c r="AW93" s="1115"/>
      <c r="AX93" s="1130"/>
      <c r="AY93" s="986"/>
      <c r="AZ93" s="1114">
        <v>3</v>
      </c>
      <c r="BA93" s="1115"/>
      <c r="BB93" s="1130"/>
      <c r="BC93" s="986"/>
      <c r="BD93" s="1114"/>
      <c r="BE93" s="1115"/>
      <c r="BF93" s="1130"/>
      <c r="BG93" s="986"/>
      <c r="BH93" s="1396"/>
      <c r="BI93" s="110"/>
      <c r="BJ93" s="110"/>
      <c r="BK93" s="110"/>
    </row>
    <row r="94" spans="3:63" s="29" customFormat="1" ht="30">
      <c r="C94" s="1216"/>
      <c r="D94" s="1642"/>
      <c r="E94" s="227" t="s">
        <v>316</v>
      </c>
      <c r="F94" s="1222" t="s">
        <v>184</v>
      </c>
      <c r="G94" s="1223"/>
      <c r="H94" s="1223"/>
      <c r="I94" s="1223"/>
      <c r="J94" s="1223"/>
      <c r="K94" s="1223"/>
      <c r="L94" s="1223"/>
      <c r="M94" s="1223"/>
      <c r="N94" s="1223"/>
      <c r="O94" s="1223"/>
      <c r="P94" s="1223"/>
      <c r="Q94" s="1223"/>
      <c r="R94" s="1223"/>
      <c r="S94" s="1223"/>
      <c r="T94" s="1223"/>
      <c r="U94" s="1224"/>
      <c r="V94" s="1213"/>
      <c r="W94" s="1214"/>
      <c r="X94" s="1198">
        <v>6</v>
      </c>
      <c r="Y94" s="1215"/>
      <c r="Z94" s="1411"/>
      <c r="AA94" s="1412"/>
      <c r="AB94" s="1409"/>
      <c r="AC94" s="1409"/>
      <c r="AD94" s="1576">
        <v>3</v>
      </c>
      <c r="AE94" s="1577"/>
      <c r="AF94" s="1185">
        <f>PRODUCT(AD94,30)</f>
        <v>90</v>
      </c>
      <c r="AG94" s="1269"/>
      <c r="AH94" s="1402">
        <f t="shared" si="8"/>
        <v>54</v>
      </c>
      <c r="AI94" s="1402"/>
      <c r="AJ94" s="1402">
        <v>27</v>
      </c>
      <c r="AK94" s="1402"/>
      <c r="AL94" s="1402"/>
      <c r="AM94" s="1402"/>
      <c r="AN94" s="1402">
        <v>27</v>
      </c>
      <c r="AO94" s="1402"/>
      <c r="AP94" s="1402">
        <f t="shared" si="9"/>
        <v>36</v>
      </c>
      <c r="AQ94" s="1402"/>
      <c r="AR94" s="1175"/>
      <c r="AS94" s="1176"/>
      <c r="AT94" s="1173"/>
      <c r="AU94" s="1174"/>
      <c r="AV94" s="1175"/>
      <c r="AW94" s="1176"/>
      <c r="AX94" s="1173"/>
      <c r="AY94" s="1174"/>
      <c r="AZ94" s="1175"/>
      <c r="BA94" s="1176"/>
      <c r="BB94" s="1173">
        <v>3</v>
      </c>
      <c r="BC94" s="1174"/>
      <c r="BD94" s="1175"/>
      <c r="BE94" s="1176"/>
      <c r="BF94" s="1173"/>
      <c r="BG94" s="1174"/>
      <c r="BH94" s="1396"/>
      <c r="BI94" s="110"/>
      <c r="BJ94" s="110"/>
      <c r="BK94" s="110"/>
    </row>
    <row r="95" spans="3:63" s="19" customFormat="1" ht="30.75" thickBot="1">
      <c r="C95" s="1216"/>
      <c r="D95" s="1642"/>
      <c r="E95" s="227" t="s">
        <v>317</v>
      </c>
      <c r="F95" s="1370" t="s">
        <v>367</v>
      </c>
      <c r="G95" s="1371"/>
      <c r="H95" s="1371"/>
      <c r="I95" s="1371"/>
      <c r="J95" s="1371"/>
      <c r="K95" s="1371"/>
      <c r="L95" s="1371"/>
      <c r="M95" s="1371"/>
      <c r="N95" s="1371"/>
      <c r="O95" s="1371"/>
      <c r="P95" s="1371"/>
      <c r="Q95" s="1371"/>
      <c r="R95" s="1371"/>
      <c r="S95" s="1371"/>
      <c r="T95" s="1371"/>
      <c r="U95" s="1372"/>
      <c r="V95" s="1217"/>
      <c r="W95" s="1218"/>
      <c r="X95" s="1410">
        <v>8</v>
      </c>
      <c r="Y95" s="1191"/>
      <c r="Z95" s="1532"/>
      <c r="AA95" s="1533"/>
      <c r="AB95" s="1401"/>
      <c r="AC95" s="1401"/>
      <c r="AD95" s="1578">
        <v>4</v>
      </c>
      <c r="AE95" s="1579"/>
      <c r="AF95" s="1492">
        <f t="shared" si="10"/>
        <v>120</v>
      </c>
      <c r="AG95" s="1493"/>
      <c r="AH95" s="1257">
        <f t="shared" si="8"/>
        <v>54</v>
      </c>
      <c r="AI95" s="1257"/>
      <c r="AJ95" s="1257"/>
      <c r="AK95" s="1257"/>
      <c r="AL95" s="1257"/>
      <c r="AM95" s="1257"/>
      <c r="AN95" s="1257">
        <v>54</v>
      </c>
      <c r="AO95" s="1257"/>
      <c r="AP95" s="1257">
        <f t="shared" si="9"/>
        <v>66</v>
      </c>
      <c r="AQ95" s="1257"/>
      <c r="AR95" s="1279"/>
      <c r="AS95" s="1400"/>
      <c r="AT95" s="1399"/>
      <c r="AU95" s="1280"/>
      <c r="AV95" s="1279"/>
      <c r="AW95" s="1400"/>
      <c r="AX95" s="1399"/>
      <c r="AY95" s="1280"/>
      <c r="AZ95" s="1279"/>
      <c r="BA95" s="1400"/>
      <c r="BB95" s="1399"/>
      <c r="BC95" s="1280"/>
      <c r="BD95" s="1279"/>
      <c r="BE95" s="1400"/>
      <c r="BF95" s="1399">
        <v>6</v>
      </c>
      <c r="BG95" s="1280"/>
      <c r="BH95" s="1396"/>
      <c r="BI95" s="114"/>
      <c r="BJ95" s="114"/>
      <c r="BK95" s="114"/>
    </row>
    <row r="96" spans="3:63" s="29" customFormat="1" ht="25.5" customHeight="1" thickBot="1">
      <c r="C96" s="1216"/>
      <c r="D96" s="1642"/>
      <c r="E96" s="125"/>
      <c r="F96" s="1219" t="s">
        <v>103</v>
      </c>
      <c r="G96" s="1220"/>
      <c r="H96" s="1220"/>
      <c r="I96" s="1220"/>
      <c r="J96" s="1220"/>
      <c r="K96" s="1220"/>
      <c r="L96" s="1220"/>
      <c r="M96" s="1220"/>
      <c r="N96" s="1220"/>
      <c r="O96" s="1220"/>
      <c r="P96" s="1220"/>
      <c r="Q96" s="1220"/>
      <c r="R96" s="1220"/>
      <c r="S96" s="1220"/>
      <c r="T96" s="1220"/>
      <c r="U96" s="1221"/>
      <c r="V96" s="1198">
        <f>COUNT(V87:W95)</f>
        <v>3</v>
      </c>
      <c r="W96" s="1198"/>
      <c r="X96" s="1198">
        <f>COUNT(X87:Y95)</f>
        <v>6</v>
      </c>
      <c r="Y96" s="1198"/>
      <c r="Z96" s="1389"/>
      <c r="AA96" s="1390"/>
      <c r="AB96" s="1536"/>
      <c r="AC96" s="1536"/>
      <c r="AD96" s="1397">
        <f>SUM(AD87:AE95)</f>
        <v>30</v>
      </c>
      <c r="AE96" s="1398"/>
      <c r="AF96" s="1078">
        <f>SUM(AF87:AG95)</f>
        <v>900</v>
      </c>
      <c r="AG96" s="1071"/>
      <c r="AH96" s="1078">
        <f>SUM(AH87:AI95)</f>
        <v>549</v>
      </c>
      <c r="AI96" s="1071"/>
      <c r="AJ96" s="1078">
        <f>SUM(AJ87:AK95)</f>
        <v>252</v>
      </c>
      <c r="AK96" s="1071"/>
      <c r="AL96" s="1078">
        <f>SUM(AL87:AM95)</f>
        <v>180</v>
      </c>
      <c r="AM96" s="1071"/>
      <c r="AN96" s="1078">
        <f>SUM(AN87:AO95)</f>
        <v>117</v>
      </c>
      <c r="AO96" s="1071"/>
      <c r="AP96" s="1188">
        <f>SUM(AP87:AQ95)</f>
        <v>351</v>
      </c>
      <c r="AQ96" s="1189"/>
      <c r="AR96" s="1500">
        <f>SUM(AR87:AS95)</f>
        <v>4</v>
      </c>
      <c r="AS96" s="1501"/>
      <c r="AT96" s="1500"/>
      <c r="AU96" s="1501"/>
      <c r="AV96" s="1500"/>
      <c r="AW96" s="1501"/>
      <c r="AX96" s="1500"/>
      <c r="AY96" s="1501"/>
      <c r="AZ96" s="1500">
        <f>SUM(AZ88:BA95)</f>
        <v>7</v>
      </c>
      <c r="BA96" s="1501"/>
      <c r="BB96" s="1500">
        <f>SUM(BB88:BC95)</f>
        <v>9.5</v>
      </c>
      <c r="BC96" s="1501"/>
      <c r="BD96" s="1500">
        <f>SUM(BD88:BE95)</f>
        <v>7</v>
      </c>
      <c r="BE96" s="1501"/>
      <c r="BF96" s="1500">
        <f>SUM(BF88:BG95)</f>
        <v>6</v>
      </c>
      <c r="BG96" s="1501"/>
      <c r="BH96" s="1396"/>
      <c r="BI96" s="110"/>
      <c r="BJ96" s="110"/>
      <c r="BK96" s="110"/>
    </row>
    <row r="97" spans="3:63" s="115" customFormat="1" ht="25.5" customHeight="1" thickBot="1">
      <c r="C97" s="1216"/>
      <c r="D97" s="1642"/>
      <c r="E97" s="1407" t="s">
        <v>121</v>
      </c>
      <c r="F97" s="1231"/>
      <c r="G97" s="1231"/>
      <c r="H97" s="1231"/>
      <c r="I97" s="1231"/>
      <c r="J97" s="1231"/>
      <c r="K97" s="1231"/>
      <c r="L97" s="1231"/>
      <c r="M97" s="1231"/>
      <c r="N97" s="1231"/>
      <c r="O97" s="1231"/>
      <c r="P97" s="1231"/>
      <c r="Q97" s="1231"/>
      <c r="R97" s="1231"/>
      <c r="S97" s="1231"/>
      <c r="T97" s="1231"/>
      <c r="U97" s="1231"/>
      <c r="V97" s="1231"/>
      <c r="W97" s="1231"/>
      <c r="X97" s="1231"/>
      <c r="Y97" s="1231"/>
      <c r="Z97" s="1231"/>
      <c r="AA97" s="1231"/>
      <c r="AB97" s="1231"/>
      <c r="AC97" s="1231"/>
      <c r="AD97" s="1231"/>
      <c r="AE97" s="1231"/>
      <c r="AF97" s="1231"/>
      <c r="AG97" s="1231"/>
      <c r="AH97" s="1231"/>
      <c r="AI97" s="1231"/>
      <c r="AJ97" s="1231"/>
      <c r="AK97" s="1231"/>
      <c r="AL97" s="1231"/>
      <c r="AM97" s="1231"/>
      <c r="AN97" s="1231"/>
      <c r="AO97" s="1231"/>
      <c r="AP97" s="1231"/>
      <c r="AQ97" s="1231"/>
      <c r="AR97" s="1231"/>
      <c r="AS97" s="1231"/>
      <c r="AT97" s="1231"/>
      <c r="AU97" s="1231"/>
      <c r="AV97" s="1231"/>
      <c r="AW97" s="1231"/>
      <c r="AX97" s="1231"/>
      <c r="AY97" s="1231"/>
      <c r="AZ97" s="1231"/>
      <c r="BA97" s="1231"/>
      <c r="BB97" s="1231"/>
      <c r="BC97" s="1231"/>
      <c r="BD97" s="1231"/>
      <c r="BE97" s="1231"/>
      <c r="BF97" s="1231"/>
      <c r="BG97" s="1233"/>
      <c r="BH97" s="1396"/>
      <c r="BI97" s="116"/>
      <c r="BJ97" s="116"/>
      <c r="BK97" s="116"/>
    </row>
    <row r="98" spans="3:63" s="115" customFormat="1" ht="25.5" customHeight="1">
      <c r="C98" s="1216"/>
      <c r="D98" s="1642"/>
      <c r="E98" s="231"/>
      <c r="F98" s="1209" t="s">
        <v>388</v>
      </c>
      <c r="G98" s="1210"/>
      <c r="H98" s="1210"/>
      <c r="I98" s="1210"/>
      <c r="J98" s="1210"/>
      <c r="K98" s="1210"/>
      <c r="L98" s="1210"/>
      <c r="M98" s="1210"/>
      <c r="N98" s="1210"/>
      <c r="O98" s="1210"/>
      <c r="P98" s="1210"/>
      <c r="Q98" s="1210"/>
      <c r="R98" s="1210"/>
      <c r="S98" s="1210"/>
      <c r="T98" s="1210"/>
      <c r="U98" s="1211"/>
      <c r="V98" s="1422"/>
      <c r="W98" s="1423"/>
      <c r="X98" s="1183"/>
      <c r="Y98" s="1184"/>
      <c r="Z98" s="1183"/>
      <c r="AA98" s="1184"/>
      <c r="AB98" s="1183"/>
      <c r="AC98" s="1184"/>
      <c r="AD98" s="1569"/>
      <c r="AE98" s="1570"/>
      <c r="AF98" s="1183"/>
      <c r="AG98" s="1184"/>
      <c r="AH98" s="1183"/>
      <c r="AI98" s="1184"/>
      <c r="AJ98" s="1183"/>
      <c r="AK98" s="1184"/>
      <c r="AL98" s="1183"/>
      <c r="AM98" s="1184"/>
      <c r="AN98" s="1183"/>
      <c r="AO98" s="1184"/>
      <c r="AP98" s="1183"/>
      <c r="AQ98" s="1184"/>
      <c r="AR98" s="1407"/>
      <c r="AS98" s="1408"/>
      <c r="AT98" s="1504"/>
      <c r="AU98" s="1505"/>
      <c r="AV98" s="1407"/>
      <c r="AW98" s="1408"/>
      <c r="AX98" s="1504"/>
      <c r="AY98" s="1505"/>
      <c r="AZ98" s="1407"/>
      <c r="BA98" s="1408"/>
      <c r="BB98" s="1504"/>
      <c r="BC98" s="1505"/>
      <c r="BD98" s="1407"/>
      <c r="BE98" s="1408"/>
      <c r="BF98" s="1504"/>
      <c r="BG98" s="1505"/>
      <c r="BH98" s="153"/>
      <c r="BI98" s="116"/>
      <c r="BJ98" s="116"/>
      <c r="BK98" s="116"/>
    </row>
    <row r="99" spans="3:63" s="115" customFormat="1" ht="25.5" customHeight="1">
      <c r="C99" s="1216"/>
      <c r="D99" s="1642"/>
      <c r="E99" s="232" t="s">
        <v>278</v>
      </c>
      <c r="F99" s="1121" t="s">
        <v>276</v>
      </c>
      <c r="G99" s="1122"/>
      <c r="H99" s="1122"/>
      <c r="I99" s="1122"/>
      <c r="J99" s="1122"/>
      <c r="K99" s="1122"/>
      <c r="L99" s="1122"/>
      <c r="M99" s="1122"/>
      <c r="N99" s="1122"/>
      <c r="O99" s="1122"/>
      <c r="P99" s="1122"/>
      <c r="Q99" s="1122"/>
      <c r="R99" s="1122"/>
      <c r="S99" s="1122"/>
      <c r="T99" s="1122"/>
      <c r="U99" s="1123"/>
      <c r="V99" s="1114">
        <v>8</v>
      </c>
      <c r="W99" s="986"/>
      <c r="X99" s="1136"/>
      <c r="Y99" s="1120"/>
      <c r="Z99" s="1165"/>
      <c r="AA99" s="1166"/>
      <c r="AB99" s="1161"/>
      <c r="AC99" s="1161"/>
      <c r="AD99" s="1119">
        <v>3.5</v>
      </c>
      <c r="AE99" s="1120"/>
      <c r="AF99" s="1162">
        <f>PRODUCT(AD99,30)</f>
        <v>105</v>
      </c>
      <c r="AG99" s="1163"/>
      <c r="AH99" s="1164">
        <f>SUM(AJ99:AO99)</f>
        <v>54</v>
      </c>
      <c r="AI99" s="1164"/>
      <c r="AJ99" s="1164">
        <v>36</v>
      </c>
      <c r="AK99" s="1164"/>
      <c r="AL99" s="1164">
        <v>18</v>
      </c>
      <c r="AM99" s="1164"/>
      <c r="AN99" s="1164"/>
      <c r="AO99" s="1164"/>
      <c r="AP99" s="1164">
        <f>MIN(AF99-AH99)</f>
        <v>51</v>
      </c>
      <c r="AQ99" s="1164"/>
      <c r="AR99" s="1155"/>
      <c r="AS99" s="1156"/>
      <c r="AT99" s="1169"/>
      <c r="AU99" s="1159"/>
      <c r="AV99" s="1170"/>
      <c r="AW99" s="1169"/>
      <c r="AX99" s="1156"/>
      <c r="AY99" s="1159"/>
      <c r="AZ99" s="1155"/>
      <c r="BA99" s="1156"/>
      <c r="BB99" s="1157"/>
      <c r="BC99" s="1158"/>
      <c r="BD99" s="1160"/>
      <c r="BE99" s="1157"/>
      <c r="BF99" s="1156">
        <v>6</v>
      </c>
      <c r="BG99" s="1159"/>
      <c r="BH99" s="153"/>
      <c r="BI99" s="116"/>
      <c r="BJ99" s="116"/>
      <c r="BK99" s="116"/>
    </row>
    <row r="100" spans="3:63" s="115" customFormat="1" ht="33" customHeight="1">
      <c r="C100" s="1216"/>
      <c r="D100" s="1642"/>
      <c r="E100" s="232" t="s">
        <v>318</v>
      </c>
      <c r="F100" s="1121" t="s">
        <v>162</v>
      </c>
      <c r="G100" s="1122"/>
      <c r="H100" s="1122"/>
      <c r="I100" s="1122"/>
      <c r="J100" s="1122"/>
      <c r="K100" s="1122"/>
      <c r="L100" s="1122"/>
      <c r="M100" s="1122"/>
      <c r="N100" s="1122"/>
      <c r="O100" s="1122"/>
      <c r="P100" s="1122"/>
      <c r="Q100" s="1122"/>
      <c r="R100" s="1122"/>
      <c r="S100" s="1122"/>
      <c r="T100" s="1122"/>
      <c r="U100" s="1123"/>
      <c r="V100" s="1151"/>
      <c r="W100" s="1152"/>
      <c r="X100" s="1153">
        <v>6</v>
      </c>
      <c r="Y100" s="1152"/>
      <c r="Z100" s="1154"/>
      <c r="AA100" s="1154"/>
      <c r="AB100" s="1134"/>
      <c r="AC100" s="1135"/>
      <c r="AD100" s="1131">
        <v>3.5</v>
      </c>
      <c r="AE100" s="1132"/>
      <c r="AF100" s="1126">
        <f>PRODUCT(AD100,30)</f>
        <v>105</v>
      </c>
      <c r="AG100" s="1125"/>
      <c r="AH100" s="1129">
        <f>SUM(AJ100:AO100)</f>
        <v>54</v>
      </c>
      <c r="AI100" s="1129"/>
      <c r="AJ100" s="1147">
        <v>36</v>
      </c>
      <c r="AK100" s="1146"/>
      <c r="AL100" s="1147"/>
      <c r="AM100" s="1146"/>
      <c r="AN100" s="1147">
        <v>18</v>
      </c>
      <c r="AO100" s="1124"/>
      <c r="AP100" s="1129">
        <f>MIN(AF100-AH100)</f>
        <v>51</v>
      </c>
      <c r="AQ100" s="1129"/>
      <c r="AR100" s="1147"/>
      <c r="AS100" s="1145"/>
      <c r="AT100" s="1145"/>
      <c r="AU100" s="1146"/>
      <c r="AV100" s="1147"/>
      <c r="AW100" s="1145"/>
      <c r="AX100" s="1145"/>
      <c r="AY100" s="1146"/>
      <c r="AZ100" s="1147"/>
      <c r="BA100" s="1145"/>
      <c r="BB100" s="1145">
        <v>3</v>
      </c>
      <c r="BC100" s="1146"/>
      <c r="BD100" s="1147"/>
      <c r="BE100" s="1145"/>
      <c r="BF100" s="1145"/>
      <c r="BG100" s="1146"/>
      <c r="BH100" s="153"/>
      <c r="BI100" s="116"/>
      <c r="BJ100" s="116"/>
      <c r="BK100" s="116"/>
    </row>
    <row r="101" spans="3:63" s="115" customFormat="1" ht="33" customHeight="1">
      <c r="C101" s="1216"/>
      <c r="D101" s="1642"/>
      <c r="E101" s="232" t="s">
        <v>319</v>
      </c>
      <c r="F101" s="1121" t="s">
        <v>163</v>
      </c>
      <c r="G101" s="1122"/>
      <c r="H101" s="1122"/>
      <c r="I101" s="1122"/>
      <c r="J101" s="1122"/>
      <c r="K101" s="1122"/>
      <c r="L101" s="1122"/>
      <c r="M101" s="1122"/>
      <c r="N101" s="1122"/>
      <c r="O101" s="1122"/>
      <c r="P101" s="1122"/>
      <c r="Q101" s="1122"/>
      <c r="R101" s="1122"/>
      <c r="S101" s="1122"/>
      <c r="T101" s="1122"/>
      <c r="U101" s="1123"/>
      <c r="V101" s="1148">
        <v>6</v>
      </c>
      <c r="W101" s="1149"/>
      <c r="X101" s="1150"/>
      <c r="Y101" s="1149"/>
      <c r="Z101" s="1141"/>
      <c r="AA101" s="1141"/>
      <c r="AB101" s="1138"/>
      <c r="AC101" s="1139"/>
      <c r="AD101" s="1119">
        <v>3.5</v>
      </c>
      <c r="AE101" s="1120"/>
      <c r="AF101" s="1114">
        <f aca="true" t="shared" si="11" ref="AF101:AF112">PRODUCT(AD101,30)</f>
        <v>105</v>
      </c>
      <c r="AG101" s="986"/>
      <c r="AH101" s="1137">
        <f aca="true" t="shared" si="12" ref="AH101:AH112">SUM(AJ101:AO101)</f>
        <v>54</v>
      </c>
      <c r="AI101" s="1137"/>
      <c r="AJ101" s="1144">
        <v>36</v>
      </c>
      <c r="AK101" s="1143"/>
      <c r="AL101" s="1144"/>
      <c r="AM101" s="1143"/>
      <c r="AN101" s="1144">
        <v>18</v>
      </c>
      <c r="AO101" s="1116"/>
      <c r="AP101" s="1137">
        <f aca="true" t="shared" si="13" ref="AP101:AP112">MIN(AF101-AH101)</f>
        <v>51</v>
      </c>
      <c r="AQ101" s="1137"/>
      <c r="AR101" s="1144"/>
      <c r="AS101" s="1142"/>
      <c r="AT101" s="1142"/>
      <c r="AU101" s="1143"/>
      <c r="AV101" s="1144"/>
      <c r="AW101" s="1142"/>
      <c r="AX101" s="1142"/>
      <c r="AY101" s="1143"/>
      <c r="AZ101" s="1144"/>
      <c r="BA101" s="1142"/>
      <c r="BB101" s="1142">
        <v>3</v>
      </c>
      <c r="BC101" s="1143"/>
      <c r="BD101" s="1144"/>
      <c r="BE101" s="1142"/>
      <c r="BF101" s="1142"/>
      <c r="BG101" s="1143"/>
      <c r="BH101" s="153"/>
      <c r="BI101" s="116"/>
      <c r="BJ101" s="116"/>
      <c r="BK101" s="116"/>
    </row>
    <row r="102" spans="3:63" s="115" customFormat="1" ht="33" customHeight="1">
      <c r="C102" s="1216"/>
      <c r="D102" s="1642"/>
      <c r="E102" s="232" t="s">
        <v>320</v>
      </c>
      <c r="F102" s="1121" t="s">
        <v>164</v>
      </c>
      <c r="G102" s="1122"/>
      <c r="H102" s="1122"/>
      <c r="I102" s="1122"/>
      <c r="J102" s="1122"/>
      <c r="K102" s="1122"/>
      <c r="L102" s="1122"/>
      <c r="M102" s="1122"/>
      <c r="N102" s="1122"/>
      <c r="O102" s="1122"/>
      <c r="P102" s="1122"/>
      <c r="Q102" s="1122"/>
      <c r="R102" s="1122"/>
      <c r="S102" s="1122"/>
      <c r="T102" s="1122"/>
      <c r="U102" s="1123"/>
      <c r="V102" s="1119"/>
      <c r="W102" s="1120"/>
      <c r="X102" s="1136">
        <v>7</v>
      </c>
      <c r="Y102" s="1120"/>
      <c r="Z102" s="1138"/>
      <c r="AA102" s="1139"/>
      <c r="AB102" s="1141"/>
      <c r="AC102" s="1141"/>
      <c r="AD102" s="1119">
        <v>4</v>
      </c>
      <c r="AE102" s="1120"/>
      <c r="AF102" s="1114">
        <f t="shared" si="11"/>
        <v>120</v>
      </c>
      <c r="AG102" s="986"/>
      <c r="AH102" s="1137">
        <f t="shared" si="12"/>
        <v>54</v>
      </c>
      <c r="AI102" s="1137"/>
      <c r="AJ102" s="1114">
        <v>36</v>
      </c>
      <c r="AK102" s="986"/>
      <c r="AL102" s="1130"/>
      <c r="AM102" s="1130"/>
      <c r="AN102" s="1114">
        <v>18</v>
      </c>
      <c r="AO102" s="986"/>
      <c r="AP102" s="1137">
        <f t="shared" si="13"/>
        <v>66</v>
      </c>
      <c r="AQ102" s="1137"/>
      <c r="AR102" s="1114"/>
      <c r="AS102" s="1115"/>
      <c r="AT102" s="1116"/>
      <c r="AU102" s="986"/>
      <c r="AV102" s="1114"/>
      <c r="AW102" s="1115"/>
      <c r="AX102" s="1116"/>
      <c r="AY102" s="986"/>
      <c r="AZ102" s="1114"/>
      <c r="BA102" s="1115"/>
      <c r="BB102" s="1116"/>
      <c r="BC102" s="986"/>
      <c r="BD102" s="1114">
        <v>3</v>
      </c>
      <c r="BE102" s="1115"/>
      <c r="BF102" s="1116"/>
      <c r="BG102" s="986"/>
      <c r="BH102" s="153"/>
      <c r="BI102" s="116"/>
      <c r="BJ102" s="116"/>
      <c r="BK102" s="116"/>
    </row>
    <row r="103" spans="3:63" s="115" customFormat="1" ht="33" customHeight="1">
      <c r="C103" s="1216"/>
      <c r="D103" s="1642"/>
      <c r="E103" s="232" t="s">
        <v>321</v>
      </c>
      <c r="F103" s="1121" t="s">
        <v>165</v>
      </c>
      <c r="G103" s="1122"/>
      <c r="H103" s="1122"/>
      <c r="I103" s="1122"/>
      <c r="J103" s="1122"/>
      <c r="K103" s="1122"/>
      <c r="L103" s="1122"/>
      <c r="M103" s="1122"/>
      <c r="N103" s="1122"/>
      <c r="O103" s="1122"/>
      <c r="P103" s="1122"/>
      <c r="Q103" s="1122"/>
      <c r="R103" s="1122"/>
      <c r="S103" s="1122"/>
      <c r="T103" s="1122"/>
      <c r="U103" s="1123"/>
      <c r="V103" s="1119">
        <v>7</v>
      </c>
      <c r="W103" s="1120"/>
      <c r="X103" s="1136"/>
      <c r="Y103" s="1120"/>
      <c r="Z103" s="1138"/>
      <c r="AA103" s="1139"/>
      <c r="AB103" s="1141"/>
      <c r="AC103" s="1141"/>
      <c r="AD103" s="1119">
        <v>3.5</v>
      </c>
      <c r="AE103" s="1120"/>
      <c r="AF103" s="1114">
        <f t="shared" si="11"/>
        <v>105</v>
      </c>
      <c r="AG103" s="986"/>
      <c r="AH103" s="1137">
        <f t="shared" si="12"/>
        <v>63</v>
      </c>
      <c r="AI103" s="1137"/>
      <c r="AJ103" s="1114">
        <v>36</v>
      </c>
      <c r="AK103" s="986"/>
      <c r="AL103" s="1130">
        <v>27</v>
      </c>
      <c r="AM103" s="1130"/>
      <c r="AN103" s="1114"/>
      <c r="AO103" s="986"/>
      <c r="AP103" s="1137">
        <f t="shared" si="13"/>
        <v>42</v>
      </c>
      <c r="AQ103" s="1137"/>
      <c r="AR103" s="1114"/>
      <c r="AS103" s="1115"/>
      <c r="AT103" s="1116"/>
      <c r="AU103" s="986"/>
      <c r="AV103" s="1114"/>
      <c r="AW103" s="1115"/>
      <c r="AX103" s="1116"/>
      <c r="AY103" s="986"/>
      <c r="AZ103" s="1114"/>
      <c r="BA103" s="1115"/>
      <c r="BB103" s="1116"/>
      <c r="BC103" s="986"/>
      <c r="BD103" s="1114">
        <v>3.5</v>
      </c>
      <c r="BE103" s="1115"/>
      <c r="BF103" s="1116"/>
      <c r="BG103" s="986"/>
      <c r="BH103" s="153"/>
      <c r="BI103" s="116"/>
      <c r="BJ103" s="116"/>
      <c r="BK103" s="116"/>
    </row>
    <row r="104" spans="3:63" s="115" customFormat="1" ht="25.5" customHeight="1">
      <c r="C104" s="1216"/>
      <c r="D104" s="1642"/>
      <c r="E104" s="232" t="s">
        <v>322</v>
      </c>
      <c r="F104" s="1121" t="s">
        <v>166</v>
      </c>
      <c r="G104" s="1122"/>
      <c r="H104" s="1122"/>
      <c r="I104" s="1122"/>
      <c r="J104" s="1122"/>
      <c r="K104" s="1122"/>
      <c r="L104" s="1122"/>
      <c r="M104" s="1122"/>
      <c r="N104" s="1122"/>
      <c r="O104" s="1122"/>
      <c r="P104" s="1122"/>
      <c r="Q104" s="1122"/>
      <c r="R104" s="1122"/>
      <c r="S104" s="1122"/>
      <c r="T104" s="1122"/>
      <c r="U104" s="1123"/>
      <c r="V104" s="1119">
        <v>7</v>
      </c>
      <c r="W104" s="1120"/>
      <c r="X104" s="1136"/>
      <c r="Y104" s="1120"/>
      <c r="Z104" s="1138"/>
      <c r="AA104" s="1139"/>
      <c r="AB104" s="1136">
        <v>1</v>
      </c>
      <c r="AC104" s="1136"/>
      <c r="AD104" s="1119">
        <v>5</v>
      </c>
      <c r="AE104" s="1120"/>
      <c r="AF104" s="1114">
        <f t="shared" si="11"/>
        <v>150</v>
      </c>
      <c r="AG104" s="986"/>
      <c r="AH104" s="1137">
        <f t="shared" si="12"/>
        <v>72</v>
      </c>
      <c r="AI104" s="1137"/>
      <c r="AJ104" s="1114">
        <v>36</v>
      </c>
      <c r="AK104" s="986"/>
      <c r="AL104" s="1130">
        <v>36</v>
      </c>
      <c r="AM104" s="1130"/>
      <c r="AN104" s="1114"/>
      <c r="AO104" s="986"/>
      <c r="AP104" s="1137">
        <f t="shared" si="13"/>
        <v>78</v>
      </c>
      <c r="AQ104" s="1137"/>
      <c r="AR104" s="1114"/>
      <c r="AS104" s="1115"/>
      <c r="AT104" s="1116"/>
      <c r="AU104" s="986"/>
      <c r="AV104" s="1114"/>
      <c r="AW104" s="1115"/>
      <c r="AX104" s="1116"/>
      <c r="AY104" s="986"/>
      <c r="AZ104" s="1114"/>
      <c r="BA104" s="1115"/>
      <c r="BB104" s="1116"/>
      <c r="BC104" s="986"/>
      <c r="BD104" s="1114">
        <v>4</v>
      </c>
      <c r="BE104" s="1115"/>
      <c r="BF104" s="1116"/>
      <c r="BG104" s="986"/>
      <c r="BH104" s="153"/>
      <c r="BI104" s="116"/>
      <c r="BJ104" s="116"/>
      <c r="BK104" s="116"/>
    </row>
    <row r="105" spans="3:63" s="115" customFormat="1" ht="40.5" customHeight="1">
      <c r="C105" s="1216"/>
      <c r="D105" s="1642"/>
      <c r="E105" s="232" t="s">
        <v>323</v>
      </c>
      <c r="F105" s="1121" t="s">
        <v>167</v>
      </c>
      <c r="G105" s="1122"/>
      <c r="H105" s="1122"/>
      <c r="I105" s="1122"/>
      <c r="J105" s="1122"/>
      <c r="K105" s="1122"/>
      <c r="L105" s="1122"/>
      <c r="M105" s="1122"/>
      <c r="N105" s="1122"/>
      <c r="O105" s="1122"/>
      <c r="P105" s="1122"/>
      <c r="Q105" s="1122"/>
      <c r="R105" s="1122"/>
      <c r="S105" s="1122"/>
      <c r="T105" s="1122"/>
      <c r="U105" s="1123"/>
      <c r="V105" s="1119"/>
      <c r="W105" s="1120"/>
      <c r="X105" s="1136">
        <v>7</v>
      </c>
      <c r="Y105" s="1120"/>
      <c r="Z105" s="1138"/>
      <c r="AA105" s="1139"/>
      <c r="AB105" s="1140"/>
      <c r="AC105" s="1140"/>
      <c r="AD105" s="1119">
        <v>3</v>
      </c>
      <c r="AE105" s="1120"/>
      <c r="AF105" s="1114">
        <f t="shared" si="11"/>
        <v>90</v>
      </c>
      <c r="AG105" s="986"/>
      <c r="AH105" s="1137">
        <f t="shared" si="12"/>
        <v>36</v>
      </c>
      <c r="AI105" s="1137"/>
      <c r="AJ105" s="1114">
        <v>36</v>
      </c>
      <c r="AK105" s="986"/>
      <c r="AL105" s="1130"/>
      <c r="AM105" s="1130"/>
      <c r="AN105" s="1114"/>
      <c r="AO105" s="986"/>
      <c r="AP105" s="1137">
        <f t="shared" si="13"/>
        <v>54</v>
      </c>
      <c r="AQ105" s="1137"/>
      <c r="AR105" s="1114"/>
      <c r="AS105" s="1115"/>
      <c r="AT105" s="1116"/>
      <c r="AU105" s="986"/>
      <c r="AV105" s="1114"/>
      <c r="AW105" s="1115"/>
      <c r="AX105" s="1116"/>
      <c r="AY105" s="986"/>
      <c r="AZ105" s="1114"/>
      <c r="BA105" s="1115"/>
      <c r="BB105" s="1116"/>
      <c r="BC105" s="986"/>
      <c r="BD105" s="1114">
        <v>2</v>
      </c>
      <c r="BE105" s="1115"/>
      <c r="BF105" s="1116"/>
      <c r="BG105" s="986"/>
      <c r="BH105" s="153"/>
      <c r="BI105" s="116"/>
      <c r="BJ105" s="116"/>
      <c r="BK105" s="116"/>
    </row>
    <row r="106" spans="3:63" s="115" customFormat="1" ht="51" customHeight="1">
      <c r="C106" s="1216"/>
      <c r="D106" s="1642"/>
      <c r="E106" s="232" t="s">
        <v>324</v>
      </c>
      <c r="F106" s="1121" t="s">
        <v>375</v>
      </c>
      <c r="G106" s="1122"/>
      <c r="H106" s="1122"/>
      <c r="I106" s="1122"/>
      <c r="J106" s="1122"/>
      <c r="K106" s="1122"/>
      <c r="L106" s="1122"/>
      <c r="M106" s="1122"/>
      <c r="N106" s="1122"/>
      <c r="O106" s="1122"/>
      <c r="P106" s="1122"/>
      <c r="Q106" s="1122"/>
      <c r="R106" s="1122"/>
      <c r="S106" s="1122"/>
      <c r="T106" s="1122"/>
      <c r="U106" s="1123"/>
      <c r="V106" s="1138"/>
      <c r="W106" s="1139"/>
      <c r="X106" s="1136">
        <v>4</v>
      </c>
      <c r="Y106" s="1120"/>
      <c r="Z106" s="1700"/>
      <c r="AA106" s="1701"/>
      <c r="AB106" s="1690"/>
      <c r="AC106" s="1690"/>
      <c r="AD106" s="1524">
        <v>3</v>
      </c>
      <c r="AE106" s="1531"/>
      <c r="AF106" s="1162">
        <f>PRODUCT(AD106,30)</f>
        <v>90</v>
      </c>
      <c r="AG106" s="1163"/>
      <c r="AH106" s="1164">
        <f>SUM(AJ106:AO106)</f>
        <v>54</v>
      </c>
      <c r="AI106" s="1164"/>
      <c r="AJ106" s="1164">
        <v>18</v>
      </c>
      <c r="AK106" s="1164"/>
      <c r="AL106" s="1164"/>
      <c r="AM106" s="1164"/>
      <c r="AN106" s="1164">
        <v>36</v>
      </c>
      <c r="AO106" s="1164"/>
      <c r="AP106" s="1164">
        <f>MIN(AF106-AH106)</f>
        <v>36</v>
      </c>
      <c r="AQ106" s="1164"/>
      <c r="AR106" s="1162"/>
      <c r="AS106" s="1268"/>
      <c r="AT106" s="1259"/>
      <c r="AU106" s="1163"/>
      <c r="AV106" s="1162"/>
      <c r="AW106" s="1268"/>
      <c r="AX106" s="1259">
        <v>3</v>
      </c>
      <c r="AY106" s="1163"/>
      <c r="AZ106" s="1162"/>
      <c r="BA106" s="1268"/>
      <c r="BB106" s="1259"/>
      <c r="BC106" s="1163"/>
      <c r="BD106" s="1162"/>
      <c r="BE106" s="1268"/>
      <c r="BF106" s="1259"/>
      <c r="BG106" s="1163"/>
      <c r="BH106" s="153"/>
      <c r="BI106" s="116"/>
      <c r="BJ106" s="116"/>
      <c r="BK106" s="116"/>
    </row>
    <row r="107" spans="3:63" s="115" customFormat="1" ht="27" customHeight="1">
      <c r="C107" s="1216"/>
      <c r="D107" s="1642"/>
      <c r="E107" s="232" t="s">
        <v>325</v>
      </c>
      <c r="F107" s="1121" t="s">
        <v>160</v>
      </c>
      <c r="G107" s="1122"/>
      <c r="H107" s="1122"/>
      <c r="I107" s="1122"/>
      <c r="J107" s="1122"/>
      <c r="K107" s="1122"/>
      <c r="L107" s="1122"/>
      <c r="M107" s="1122"/>
      <c r="N107" s="1122"/>
      <c r="O107" s="1122"/>
      <c r="P107" s="1122"/>
      <c r="Q107" s="1122"/>
      <c r="R107" s="1122"/>
      <c r="S107" s="1122"/>
      <c r="T107" s="1122"/>
      <c r="U107" s="1122"/>
      <c r="V107" s="1119"/>
      <c r="W107" s="1120"/>
      <c r="X107" s="1136">
        <v>4</v>
      </c>
      <c r="Y107" s="1136"/>
      <c r="Z107" s="1117"/>
      <c r="AA107" s="1118"/>
      <c r="AB107" s="1140"/>
      <c r="AC107" s="1140"/>
      <c r="AD107" s="1119">
        <v>2</v>
      </c>
      <c r="AE107" s="1120"/>
      <c r="AF107" s="1130">
        <f>PRODUCT(AD107,30)</f>
        <v>60</v>
      </c>
      <c r="AG107" s="986"/>
      <c r="AH107" s="1116">
        <f>SUM(AJ107:AO107)</f>
        <v>36</v>
      </c>
      <c r="AI107" s="1115"/>
      <c r="AJ107" s="1114">
        <v>36</v>
      </c>
      <c r="AK107" s="986"/>
      <c r="AL107" s="1114"/>
      <c r="AM107" s="986"/>
      <c r="AN107" s="1114"/>
      <c r="AO107" s="986"/>
      <c r="AP107" s="1130">
        <f>MIN(AF107-AH107)</f>
        <v>24</v>
      </c>
      <c r="AQ107" s="1115"/>
      <c r="AR107" s="1114"/>
      <c r="AS107" s="1115"/>
      <c r="AT107" s="1116"/>
      <c r="AU107" s="1130"/>
      <c r="AV107" s="1114"/>
      <c r="AW107" s="1115"/>
      <c r="AX107" s="1130">
        <v>2</v>
      </c>
      <c r="AY107" s="986"/>
      <c r="AZ107" s="1130"/>
      <c r="BA107" s="1115"/>
      <c r="BB107" s="1130"/>
      <c r="BC107" s="1130"/>
      <c r="BD107" s="1114"/>
      <c r="BE107" s="1115"/>
      <c r="BF107" s="1130"/>
      <c r="BG107" s="986"/>
      <c r="BH107" s="153"/>
      <c r="BI107" s="116"/>
      <c r="BJ107" s="116"/>
      <c r="BK107" s="116"/>
    </row>
    <row r="108" spans="3:63" s="115" customFormat="1" ht="30">
      <c r="C108" s="1216"/>
      <c r="D108" s="1642"/>
      <c r="E108" s="232" t="s">
        <v>326</v>
      </c>
      <c r="F108" s="1121" t="s">
        <v>161</v>
      </c>
      <c r="G108" s="1122"/>
      <c r="H108" s="1122"/>
      <c r="I108" s="1122"/>
      <c r="J108" s="1122"/>
      <c r="K108" s="1122"/>
      <c r="L108" s="1122"/>
      <c r="M108" s="1122"/>
      <c r="N108" s="1122"/>
      <c r="O108" s="1122"/>
      <c r="P108" s="1122"/>
      <c r="Q108" s="1122"/>
      <c r="R108" s="1122"/>
      <c r="S108" s="1122"/>
      <c r="T108" s="1122"/>
      <c r="U108" s="1123"/>
      <c r="V108" s="1119">
        <v>3</v>
      </c>
      <c r="W108" s="1120"/>
      <c r="X108" s="1119"/>
      <c r="Y108" s="1120"/>
      <c r="Z108" s="1117"/>
      <c r="AA108" s="1118"/>
      <c r="AB108" s="1117"/>
      <c r="AC108" s="1118"/>
      <c r="AD108" s="1119">
        <v>4</v>
      </c>
      <c r="AE108" s="1120"/>
      <c r="AF108" s="1114">
        <f>PRODUCT(AD108,30)</f>
        <v>120</v>
      </c>
      <c r="AG108" s="986"/>
      <c r="AH108" s="1114">
        <f>SUM(AJ108:AO108)</f>
        <v>54</v>
      </c>
      <c r="AI108" s="986"/>
      <c r="AJ108" s="1114">
        <v>36</v>
      </c>
      <c r="AK108" s="986"/>
      <c r="AL108" s="1114"/>
      <c r="AM108" s="986"/>
      <c r="AN108" s="1114">
        <v>18</v>
      </c>
      <c r="AO108" s="986"/>
      <c r="AP108" s="1114">
        <f>MIN(AF108-AH108)</f>
        <v>66</v>
      </c>
      <c r="AQ108" s="986"/>
      <c r="AR108" s="1114"/>
      <c r="AS108" s="1115"/>
      <c r="AT108" s="1116"/>
      <c r="AU108" s="986"/>
      <c r="AV108" s="1114">
        <v>3</v>
      </c>
      <c r="AW108" s="1115"/>
      <c r="AX108" s="1116"/>
      <c r="AY108" s="986"/>
      <c r="AZ108" s="1114"/>
      <c r="BA108" s="1115"/>
      <c r="BB108" s="1116"/>
      <c r="BC108" s="986"/>
      <c r="BD108" s="1114"/>
      <c r="BE108" s="1115"/>
      <c r="BF108" s="1116"/>
      <c r="BG108" s="986"/>
      <c r="BH108" s="153"/>
      <c r="BI108" s="116"/>
      <c r="BJ108" s="116"/>
      <c r="BK108" s="116"/>
    </row>
    <row r="109" spans="3:63" s="115" customFormat="1" ht="30">
      <c r="C109" s="1216"/>
      <c r="D109" s="1642"/>
      <c r="E109" s="232" t="s">
        <v>337</v>
      </c>
      <c r="F109" s="1121" t="s">
        <v>168</v>
      </c>
      <c r="G109" s="1122"/>
      <c r="H109" s="1122"/>
      <c r="I109" s="1122"/>
      <c r="J109" s="1122"/>
      <c r="K109" s="1122"/>
      <c r="L109" s="1122"/>
      <c r="M109" s="1122"/>
      <c r="N109" s="1122"/>
      <c r="O109" s="1122"/>
      <c r="P109" s="1122"/>
      <c r="Q109" s="1122"/>
      <c r="R109" s="1122"/>
      <c r="S109" s="1122"/>
      <c r="T109" s="1122"/>
      <c r="U109" s="1123"/>
      <c r="V109" s="1119">
        <v>8</v>
      </c>
      <c r="W109" s="1120"/>
      <c r="X109" s="1136"/>
      <c r="Y109" s="1120"/>
      <c r="Z109" s="1138"/>
      <c r="AA109" s="1139"/>
      <c r="AB109" s="1141"/>
      <c r="AC109" s="1141"/>
      <c r="AD109" s="1119">
        <v>3.5</v>
      </c>
      <c r="AE109" s="1120"/>
      <c r="AF109" s="1114">
        <f>PRODUCT(AD109,30)</f>
        <v>105</v>
      </c>
      <c r="AG109" s="986"/>
      <c r="AH109" s="1137">
        <f>SUM(AJ109:AO109)</f>
        <v>36</v>
      </c>
      <c r="AI109" s="1137"/>
      <c r="AJ109" s="1114">
        <v>27</v>
      </c>
      <c r="AK109" s="986"/>
      <c r="AL109" s="1130">
        <v>9</v>
      </c>
      <c r="AM109" s="1130"/>
      <c r="AN109" s="1114"/>
      <c r="AO109" s="986"/>
      <c r="AP109" s="1137">
        <f>MIN(AF109-AH109)</f>
        <v>69</v>
      </c>
      <c r="AQ109" s="1137"/>
      <c r="AR109" s="1114"/>
      <c r="AS109" s="1115"/>
      <c r="AT109" s="1116"/>
      <c r="AU109" s="986"/>
      <c r="AV109" s="1114"/>
      <c r="AW109" s="1115"/>
      <c r="AX109" s="1116"/>
      <c r="AY109" s="986"/>
      <c r="AZ109" s="1114"/>
      <c r="BA109" s="1115"/>
      <c r="BB109" s="1116"/>
      <c r="BC109" s="986"/>
      <c r="BD109" s="1114"/>
      <c r="BE109" s="1115"/>
      <c r="BF109" s="1116">
        <v>4</v>
      </c>
      <c r="BG109" s="986"/>
      <c r="BH109" s="153"/>
      <c r="BI109" s="116"/>
      <c r="BJ109" s="116"/>
      <c r="BK109" s="116"/>
    </row>
    <row r="110" spans="3:63" s="115" customFormat="1" ht="30.75" thickBot="1">
      <c r="C110" s="1216"/>
      <c r="D110" s="1642"/>
      <c r="E110" s="233" t="s">
        <v>338</v>
      </c>
      <c r="F110" s="1121" t="s">
        <v>364</v>
      </c>
      <c r="G110" s="1122"/>
      <c r="H110" s="1122"/>
      <c r="I110" s="1122"/>
      <c r="J110" s="1122"/>
      <c r="K110" s="1122"/>
      <c r="L110" s="1122"/>
      <c r="M110" s="1122"/>
      <c r="N110" s="1122"/>
      <c r="O110" s="1122"/>
      <c r="P110" s="1122"/>
      <c r="Q110" s="1122"/>
      <c r="R110" s="1122"/>
      <c r="S110" s="1122"/>
      <c r="T110" s="1122"/>
      <c r="U110" s="1123"/>
      <c r="V110" s="1144"/>
      <c r="W110" s="1143"/>
      <c r="X110" s="1119">
        <v>8</v>
      </c>
      <c r="Y110" s="1120"/>
      <c r="Z110" s="1362"/>
      <c r="AA110" s="1575"/>
      <c r="AB110" s="1574"/>
      <c r="AC110" s="1574"/>
      <c r="AD110" s="1698">
        <v>3.5</v>
      </c>
      <c r="AE110" s="1699"/>
      <c r="AF110" s="1162">
        <f>PRODUCT(AD110,30)</f>
        <v>105</v>
      </c>
      <c r="AG110" s="1163"/>
      <c r="AH110" s="1164">
        <f>SUM(AJ110:AO110)</f>
        <v>45</v>
      </c>
      <c r="AI110" s="1164"/>
      <c r="AJ110" s="1164">
        <v>27</v>
      </c>
      <c r="AK110" s="1164"/>
      <c r="AL110" s="1164">
        <v>18</v>
      </c>
      <c r="AM110" s="1164"/>
      <c r="AN110" s="1164"/>
      <c r="AO110" s="1164"/>
      <c r="AP110" s="1164">
        <f>MIN(AF110-AH110)</f>
        <v>60</v>
      </c>
      <c r="AQ110" s="1164"/>
      <c r="AR110" s="1513"/>
      <c r="AS110" s="1514"/>
      <c r="AT110" s="1268"/>
      <c r="AU110" s="1515"/>
      <c r="AV110" s="1513"/>
      <c r="AW110" s="1514"/>
      <c r="AX110" s="1514"/>
      <c r="AY110" s="1515"/>
      <c r="AZ110" s="1513"/>
      <c r="BA110" s="1514"/>
      <c r="BB110" s="1268"/>
      <c r="BC110" s="1515"/>
      <c r="BD110" s="1513"/>
      <c r="BE110" s="1514"/>
      <c r="BF110" s="1514">
        <v>5</v>
      </c>
      <c r="BG110" s="1515"/>
      <c r="BH110" s="153"/>
      <c r="BI110" s="116"/>
      <c r="BJ110" s="116"/>
      <c r="BK110" s="116"/>
    </row>
    <row r="111" spans="3:63" s="115" customFormat="1" ht="30">
      <c r="C111" s="1216"/>
      <c r="D111" s="1642"/>
      <c r="E111" s="232" t="s">
        <v>369</v>
      </c>
      <c r="F111" s="1121" t="s">
        <v>97</v>
      </c>
      <c r="G111" s="1122"/>
      <c r="H111" s="1122"/>
      <c r="I111" s="1122"/>
      <c r="J111" s="1122"/>
      <c r="K111" s="1122"/>
      <c r="L111" s="1122"/>
      <c r="M111" s="1122"/>
      <c r="N111" s="1122"/>
      <c r="O111" s="1122"/>
      <c r="P111" s="1122"/>
      <c r="Q111" s="1122"/>
      <c r="R111" s="1122"/>
      <c r="S111" s="1122"/>
      <c r="T111" s="1122"/>
      <c r="U111" s="1123"/>
      <c r="V111" s="1148"/>
      <c r="W111" s="1149"/>
      <c r="X111" s="1150">
        <v>8</v>
      </c>
      <c r="Y111" s="1149"/>
      <c r="Z111" s="1141"/>
      <c r="AA111" s="1141"/>
      <c r="AB111" s="1138"/>
      <c r="AC111" s="1139"/>
      <c r="AD111" s="1119">
        <v>7.5</v>
      </c>
      <c r="AE111" s="1120"/>
      <c r="AF111" s="1114">
        <f t="shared" si="11"/>
        <v>225</v>
      </c>
      <c r="AG111" s="986"/>
      <c r="AH111" s="1137">
        <f t="shared" si="12"/>
        <v>0</v>
      </c>
      <c r="AI111" s="1137"/>
      <c r="AJ111" s="1114"/>
      <c r="AK111" s="986"/>
      <c r="AL111" s="1130"/>
      <c r="AM111" s="1130"/>
      <c r="AN111" s="1114"/>
      <c r="AO111" s="986"/>
      <c r="AP111" s="1137">
        <f t="shared" si="13"/>
        <v>225</v>
      </c>
      <c r="AQ111" s="1137"/>
      <c r="AR111" s="1114"/>
      <c r="AS111" s="1115"/>
      <c r="AT111" s="1116"/>
      <c r="AU111" s="986"/>
      <c r="AV111" s="1114"/>
      <c r="AW111" s="1115"/>
      <c r="AX111" s="1116"/>
      <c r="AY111" s="986"/>
      <c r="AZ111" s="1114"/>
      <c r="BA111" s="1115"/>
      <c r="BB111" s="1116"/>
      <c r="BC111" s="986"/>
      <c r="BD111" s="1114"/>
      <c r="BE111" s="1115"/>
      <c r="BF111" s="1116" t="s">
        <v>169</v>
      </c>
      <c r="BG111" s="986"/>
      <c r="BH111" s="153"/>
      <c r="BI111" s="116"/>
      <c r="BJ111" s="116"/>
      <c r="BK111" s="116"/>
    </row>
    <row r="112" spans="3:63" s="115" customFormat="1" ht="30.75" thickBot="1">
      <c r="C112" s="1216"/>
      <c r="D112" s="1642"/>
      <c r="E112" s="233" t="s">
        <v>370</v>
      </c>
      <c r="F112" s="1370" t="s">
        <v>81</v>
      </c>
      <c r="G112" s="1371"/>
      <c r="H112" s="1371"/>
      <c r="I112" s="1371"/>
      <c r="J112" s="1371"/>
      <c r="K112" s="1371"/>
      <c r="L112" s="1371"/>
      <c r="M112" s="1371"/>
      <c r="N112" s="1371"/>
      <c r="O112" s="1371"/>
      <c r="P112" s="1371"/>
      <c r="Q112" s="1371"/>
      <c r="R112" s="1371"/>
      <c r="S112" s="1371"/>
      <c r="T112" s="1371"/>
      <c r="U112" s="1372"/>
      <c r="V112" s="1148"/>
      <c r="W112" s="1149"/>
      <c r="X112" s="1150"/>
      <c r="Y112" s="1149"/>
      <c r="Z112" s="1141"/>
      <c r="AA112" s="1141"/>
      <c r="AB112" s="1138"/>
      <c r="AC112" s="1139"/>
      <c r="AD112" s="1119">
        <v>6</v>
      </c>
      <c r="AE112" s="1120"/>
      <c r="AF112" s="1114">
        <f t="shared" si="11"/>
        <v>180</v>
      </c>
      <c r="AG112" s="986"/>
      <c r="AH112" s="1137">
        <f t="shared" si="12"/>
        <v>0</v>
      </c>
      <c r="AI112" s="1137"/>
      <c r="AJ112" s="1496"/>
      <c r="AK112" s="1495"/>
      <c r="AL112" s="1496"/>
      <c r="AM112" s="1495"/>
      <c r="AN112" s="1496"/>
      <c r="AO112" s="1509"/>
      <c r="AP112" s="1137">
        <f t="shared" si="13"/>
        <v>180</v>
      </c>
      <c r="AQ112" s="1137"/>
      <c r="AR112" s="1496"/>
      <c r="AS112" s="1494"/>
      <c r="AT112" s="1494"/>
      <c r="AU112" s="1495"/>
      <c r="AV112" s="1496"/>
      <c r="AW112" s="1494"/>
      <c r="AX112" s="1494"/>
      <c r="AY112" s="1495"/>
      <c r="AZ112" s="1496"/>
      <c r="BA112" s="1494"/>
      <c r="BB112" s="1494"/>
      <c r="BC112" s="1495"/>
      <c r="BD112" s="1496"/>
      <c r="BE112" s="1494"/>
      <c r="BF112" s="1494" t="s">
        <v>169</v>
      </c>
      <c r="BG112" s="1495"/>
      <c r="BH112" s="153"/>
      <c r="BI112" s="116"/>
      <c r="BJ112" s="116"/>
      <c r="BK112" s="116"/>
    </row>
    <row r="113" spans="3:63" s="115" customFormat="1" ht="25.5" customHeight="1" thickBot="1">
      <c r="C113" s="1216"/>
      <c r="D113" s="1642"/>
      <c r="E113" s="235"/>
      <c r="F113" s="1219" t="s">
        <v>170</v>
      </c>
      <c r="G113" s="1220"/>
      <c r="H113" s="1220"/>
      <c r="I113" s="1220"/>
      <c r="J113" s="1220"/>
      <c r="K113" s="1220"/>
      <c r="L113" s="1220"/>
      <c r="M113" s="1220"/>
      <c r="N113" s="1220"/>
      <c r="O113" s="1220"/>
      <c r="P113" s="1220"/>
      <c r="Q113" s="1220"/>
      <c r="R113" s="1220"/>
      <c r="S113" s="1220"/>
      <c r="T113" s="1220"/>
      <c r="U113" s="1221"/>
      <c r="V113" s="1198">
        <f>COUNT(V99:W112)</f>
        <v>6</v>
      </c>
      <c r="W113" s="1198"/>
      <c r="X113" s="1198">
        <f>COUNT(X99:Y112)</f>
        <v>7</v>
      </c>
      <c r="Y113" s="1198"/>
      <c r="Z113" s="1188"/>
      <c r="AA113" s="1709"/>
      <c r="AB113" s="1188">
        <f>COUNT(AB99:AC112)</f>
        <v>1</v>
      </c>
      <c r="AC113" s="1189"/>
      <c r="AD113" s="1692">
        <f>SUM(AD99:AE112)</f>
        <v>55.5</v>
      </c>
      <c r="AE113" s="1692"/>
      <c r="AF113" s="1506">
        <f>SUM(AF99:AG112)</f>
        <v>1665</v>
      </c>
      <c r="AG113" s="1506"/>
      <c r="AH113" s="1506">
        <f>SUM(AH99:AI112)</f>
        <v>612</v>
      </c>
      <c r="AI113" s="1506"/>
      <c r="AJ113" s="1506">
        <f>SUM(AJ99:AK112)</f>
        <v>396</v>
      </c>
      <c r="AK113" s="1506"/>
      <c r="AL113" s="1506">
        <f>SUM(AL99:AM112)</f>
        <v>108</v>
      </c>
      <c r="AM113" s="1506"/>
      <c r="AN113" s="1506">
        <f>SUM(AN99:AO112)</f>
        <v>108</v>
      </c>
      <c r="AO113" s="1506"/>
      <c r="AP113" s="1506">
        <f>SUM(AP99:AQ112)</f>
        <v>1053</v>
      </c>
      <c r="AQ113" s="1506"/>
      <c r="AR113" s="1497"/>
      <c r="AS113" s="1498"/>
      <c r="AT113" s="1691"/>
      <c r="AU113" s="1087"/>
      <c r="AV113" s="1497">
        <f>SUM(AV98:AW112)</f>
        <v>3</v>
      </c>
      <c r="AW113" s="1498"/>
      <c r="AX113" s="1497">
        <f>SUM(AX98:AY112)</f>
        <v>5</v>
      </c>
      <c r="AY113" s="1498"/>
      <c r="AZ113" s="1497"/>
      <c r="BA113" s="1498"/>
      <c r="BB113" s="1497">
        <f>SUM(BB98:BC112)</f>
        <v>6</v>
      </c>
      <c r="BC113" s="1498"/>
      <c r="BD113" s="1497">
        <f>SUM(BD98:BE112)</f>
        <v>12.5</v>
      </c>
      <c r="BE113" s="1498"/>
      <c r="BF113" s="1497">
        <f>SUM(BF98:BG112)</f>
        <v>15</v>
      </c>
      <c r="BG113" s="1693"/>
      <c r="BH113" s="153"/>
      <c r="BI113" s="116"/>
      <c r="BJ113" s="116"/>
      <c r="BK113" s="116"/>
    </row>
    <row r="114" spans="3:63" s="115" customFormat="1" ht="25.5" customHeight="1" thickBot="1">
      <c r="C114" s="1216"/>
      <c r="D114" s="1642"/>
      <c r="E114" s="1099" t="s">
        <v>120</v>
      </c>
      <c r="F114" s="1100"/>
      <c r="G114" s="1100"/>
      <c r="H114" s="1100"/>
      <c r="I114" s="1100"/>
      <c r="J114" s="1100"/>
      <c r="K114" s="1100"/>
      <c r="L114" s="1100"/>
      <c r="M114" s="1100"/>
      <c r="N114" s="1100"/>
      <c r="O114" s="1100"/>
      <c r="P114" s="1100"/>
      <c r="Q114" s="1100"/>
      <c r="R114" s="1100"/>
      <c r="S114" s="1100"/>
      <c r="T114" s="1100"/>
      <c r="U114" s="1101"/>
      <c r="V114" s="1102">
        <f>SUM(V96+V113)</f>
        <v>9</v>
      </c>
      <c r="W114" s="1103"/>
      <c r="X114" s="1102">
        <f>SUM(X96+X113)</f>
        <v>13</v>
      </c>
      <c r="Y114" s="1103"/>
      <c r="Z114" s="1102"/>
      <c r="AA114" s="1103"/>
      <c r="AB114" s="1102">
        <f>SUM(AB96+AB113)</f>
        <v>1</v>
      </c>
      <c r="AC114" s="1103"/>
      <c r="AD114" s="1105">
        <f>SUM(AD96+AD113)</f>
        <v>85.5</v>
      </c>
      <c r="AE114" s="1512"/>
      <c r="AF114" s="1083">
        <f>SUM(AF96+AF113)</f>
        <v>2565</v>
      </c>
      <c r="AG114" s="1087"/>
      <c r="AH114" s="1083">
        <f>SUM(AH96+AH113)</f>
        <v>1161</v>
      </c>
      <c r="AI114" s="1087"/>
      <c r="AJ114" s="1083">
        <f>SUM(AJ96+AJ113)</f>
        <v>648</v>
      </c>
      <c r="AK114" s="1087"/>
      <c r="AL114" s="1083">
        <f>SUM(AL96+AL113)</f>
        <v>288</v>
      </c>
      <c r="AM114" s="1087"/>
      <c r="AN114" s="1083">
        <f>SUM(AN96+AN113)</f>
        <v>225</v>
      </c>
      <c r="AO114" s="1087"/>
      <c r="AP114" s="1083">
        <f>SUM(AP96+AP113)</f>
        <v>1404</v>
      </c>
      <c r="AQ114" s="1087"/>
      <c r="AR114" s="1083">
        <f>SUM(AR96+AR113)</f>
        <v>4</v>
      </c>
      <c r="AS114" s="1087"/>
      <c r="AT114" s="1083"/>
      <c r="AU114" s="1087"/>
      <c r="AV114" s="1083">
        <f>SUM(AV96+AV113)</f>
        <v>3</v>
      </c>
      <c r="AW114" s="1087"/>
      <c r="AX114" s="1083">
        <f>SUM(AX96+AX113)</f>
        <v>5</v>
      </c>
      <c r="AY114" s="1087"/>
      <c r="AZ114" s="1083">
        <f>SUM(AZ96+AZ113)</f>
        <v>7</v>
      </c>
      <c r="BA114" s="1087"/>
      <c r="BB114" s="1083">
        <f>SUM(BB96+BB113)</f>
        <v>15.5</v>
      </c>
      <c r="BC114" s="1087"/>
      <c r="BD114" s="1083">
        <f>SUM(BD96+BD113)</f>
        <v>19.5</v>
      </c>
      <c r="BE114" s="1087"/>
      <c r="BF114" s="1083">
        <f>SUM(BF96+BF113)</f>
        <v>21</v>
      </c>
      <c r="BG114" s="1087"/>
      <c r="BH114" s="153"/>
      <c r="BI114" s="116"/>
      <c r="BJ114" s="116"/>
      <c r="BK114" s="116"/>
    </row>
    <row r="115" spans="3:63" s="115" customFormat="1" ht="25.5" customHeight="1" thickBot="1">
      <c r="C115" s="1216"/>
      <c r="D115" s="1642"/>
      <c r="E115" s="1092" t="s">
        <v>52</v>
      </c>
      <c r="F115" s="1093"/>
      <c r="G115" s="1093"/>
      <c r="H115" s="1093"/>
      <c r="I115" s="1093"/>
      <c r="J115" s="1093"/>
      <c r="K115" s="1093"/>
      <c r="L115" s="1093"/>
      <c r="M115" s="1093"/>
      <c r="N115" s="1093"/>
      <c r="O115" s="1093"/>
      <c r="P115" s="1093"/>
      <c r="Q115" s="1093"/>
      <c r="R115" s="1093"/>
      <c r="S115" s="1093"/>
      <c r="T115" s="1093"/>
      <c r="U115" s="1094"/>
      <c r="V115" s="1090">
        <f>SUM(V114+V84)</f>
        <v>23</v>
      </c>
      <c r="W115" s="1091"/>
      <c r="X115" s="1090">
        <f>SUM(X114+X84)</f>
        <v>40</v>
      </c>
      <c r="Y115" s="1091"/>
      <c r="Z115" s="1090"/>
      <c r="AA115" s="1091"/>
      <c r="AB115" s="1090">
        <f>SUM(AB114+AB84)</f>
        <v>1</v>
      </c>
      <c r="AC115" s="1091"/>
      <c r="AD115" s="1095">
        <f>SUM(AD114+AD84)</f>
        <v>240</v>
      </c>
      <c r="AE115" s="1096"/>
      <c r="AF115" s="1090">
        <f>SUM(AF114+AF84)</f>
        <v>7080</v>
      </c>
      <c r="AG115" s="1091"/>
      <c r="AH115" s="1090">
        <f>SUM(AH114+AH84)</f>
        <v>3816</v>
      </c>
      <c r="AI115" s="1091"/>
      <c r="AJ115" s="1090">
        <f>SUM(AJ114+AJ84)</f>
        <v>1719</v>
      </c>
      <c r="AK115" s="1091"/>
      <c r="AL115" s="1090">
        <f>SUM(AL114+AL84)</f>
        <v>1377</v>
      </c>
      <c r="AM115" s="1091"/>
      <c r="AN115" s="1090">
        <f>SUM(AN114+AN84)</f>
        <v>720</v>
      </c>
      <c r="AO115" s="1091"/>
      <c r="AP115" s="1090">
        <f>SUM(AP114+AP84)</f>
        <v>3264</v>
      </c>
      <c r="AQ115" s="1091"/>
      <c r="AR115" s="1510"/>
      <c r="AS115" s="1511"/>
      <c r="AT115" s="1083"/>
      <c r="AU115" s="1084"/>
      <c r="AV115" s="1083"/>
      <c r="AW115" s="1084"/>
      <c r="AX115" s="1083"/>
      <c r="AY115" s="1084"/>
      <c r="AZ115" s="1083"/>
      <c r="BA115" s="1084"/>
      <c r="BB115" s="1083"/>
      <c r="BC115" s="1084"/>
      <c r="BD115" s="1083"/>
      <c r="BE115" s="1084"/>
      <c r="BF115" s="1083"/>
      <c r="BG115" s="1087"/>
      <c r="BH115" s="153"/>
      <c r="BI115" s="116"/>
      <c r="BJ115" s="116"/>
      <c r="BK115" s="116"/>
    </row>
    <row r="116" spans="3:63" s="115" customFormat="1" ht="25.5" customHeight="1" thickBot="1">
      <c r="C116" s="1216"/>
      <c r="D116" s="1642"/>
      <c r="E116" s="1111"/>
      <c r="F116" s="1112"/>
      <c r="G116" s="1112"/>
      <c r="H116" s="1112"/>
      <c r="I116" s="1112"/>
      <c r="J116" s="1112"/>
      <c r="K116" s="1112"/>
      <c r="L116" s="1112"/>
      <c r="M116" s="1112"/>
      <c r="N116" s="1112"/>
      <c r="O116" s="1112"/>
      <c r="P116" s="1112"/>
      <c r="Q116" s="1112"/>
      <c r="R116" s="1112"/>
      <c r="S116" s="1112"/>
      <c r="T116" s="1112"/>
      <c r="U116" s="1112"/>
      <c r="V116" s="1112"/>
      <c r="W116" s="1112"/>
      <c r="X116" s="1112"/>
      <c r="Y116" s="1112"/>
      <c r="Z116" s="1112"/>
      <c r="AA116" s="1112"/>
      <c r="AB116" s="1112"/>
      <c r="AC116" s="1112"/>
      <c r="AD116" s="1112"/>
      <c r="AE116" s="1112"/>
      <c r="AF116" s="1112"/>
      <c r="AG116" s="1112"/>
      <c r="AH116" s="1112"/>
      <c r="AI116" s="1112"/>
      <c r="AJ116" s="1112"/>
      <c r="AK116" s="1112"/>
      <c r="AL116" s="1112"/>
      <c r="AM116" s="1112"/>
      <c r="AN116" s="1112"/>
      <c r="AO116" s="1112"/>
      <c r="AP116" s="1112"/>
      <c r="AQ116" s="1113"/>
      <c r="AR116" s="1083">
        <f>SUM(AR84+AR114)</f>
        <v>31</v>
      </c>
      <c r="AS116" s="1084"/>
      <c r="AT116" s="1083">
        <f>SUM(AT84+AT114)</f>
        <v>29</v>
      </c>
      <c r="AU116" s="1084"/>
      <c r="AV116" s="1083">
        <f>SUM(AV84+AV114)</f>
        <v>29</v>
      </c>
      <c r="AW116" s="1084"/>
      <c r="AX116" s="1083">
        <f>SUM(AX84+AX114)</f>
        <v>29</v>
      </c>
      <c r="AY116" s="1084"/>
      <c r="AZ116" s="1083">
        <f>SUM(AZ84+AZ114)</f>
        <v>30</v>
      </c>
      <c r="BA116" s="1084"/>
      <c r="BB116" s="1083">
        <f>SUM(BB84+BB114)</f>
        <v>30</v>
      </c>
      <c r="BC116" s="1084"/>
      <c r="BD116" s="1088">
        <f>SUM(BD84+BD114)</f>
        <v>28.5</v>
      </c>
      <c r="BE116" s="1089"/>
      <c r="BF116" s="1083">
        <f>SUM(BF84+BF114)</f>
        <v>21</v>
      </c>
      <c r="BG116" s="1084"/>
      <c r="BH116" s="153"/>
      <c r="BI116" s="116"/>
      <c r="BJ116" s="116"/>
      <c r="BK116" s="116"/>
    </row>
    <row r="117" spans="3:63" s="115" customFormat="1" ht="25.5" customHeight="1" thickBot="1">
      <c r="C117" s="1216"/>
      <c r="D117" s="1642"/>
      <c r="E117" s="1080" t="s">
        <v>54</v>
      </c>
      <c r="F117" s="1081"/>
      <c r="G117" s="1081"/>
      <c r="H117" s="1081"/>
      <c r="I117" s="1081"/>
      <c r="J117" s="1081"/>
      <c r="K117" s="1081"/>
      <c r="L117" s="1081"/>
      <c r="M117" s="1081"/>
      <c r="N117" s="1081"/>
      <c r="O117" s="1081"/>
      <c r="P117" s="1081"/>
      <c r="Q117" s="1081"/>
      <c r="R117" s="1081"/>
      <c r="S117" s="1081"/>
      <c r="T117" s="1081"/>
      <c r="U117" s="1081"/>
      <c r="V117" s="1081"/>
      <c r="W117" s="1081"/>
      <c r="X117" s="1081"/>
      <c r="Y117" s="1081"/>
      <c r="Z117" s="1081"/>
      <c r="AA117" s="1081"/>
      <c r="AB117" s="1081"/>
      <c r="AC117" s="1081"/>
      <c r="AD117" s="1081"/>
      <c r="AE117" s="1081"/>
      <c r="AF117" s="1081"/>
      <c r="AG117" s="1081"/>
      <c r="AH117" s="1081"/>
      <c r="AI117" s="1081"/>
      <c r="AJ117" s="1081"/>
      <c r="AK117" s="1081"/>
      <c r="AL117" s="1081"/>
      <c r="AM117" s="1081"/>
      <c r="AN117" s="1081"/>
      <c r="AO117" s="1081"/>
      <c r="AP117" s="1081"/>
      <c r="AQ117" s="1081"/>
      <c r="AR117" s="1078">
        <v>3</v>
      </c>
      <c r="AS117" s="1079"/>
      <c r="AT117" s="1070">
        <v>3</v>
      </c>
      <c r="AU117" s="1071"/>
      <c r="AV117" s="1072">
        <v>3</v>
      </c>
      <c r="AW117" s="1073"/>
      <c r="AX117" s="1067">
        <v>3</v>
      </c>
      <c r="AY117" s="1068"/>
      <c r="AZ117" s="1072">
        <v>3</v>
      </c>
      <c r="BA117" s="1073"/>
      <c r="BB117" s="1067">
        <v>3</v>
      </c>
      <c r="BC117" s="1068"/>
      <c r="BD117" s="1074">
        <v>3</v>
      </c>
      <c r="BE117" s="1073"/>
      <c r="BF117" s="1067">
        <v>2</v>
      </c>
      <c r="BG117" s="1068"/>
      <c r="BH117" s="153"/>
      <c r="BI117" s="116"/>
      <c r="BJ117" s="116"/>
      <c r="BK117" s="116"/>
    </row>
    <row r="118" spans="3:63" s="115" customFormat="1" ht="25.5" customHeight="1" thickBot="1">
      <c r="C118" s="1216"/>
      <c r="D118" s="1642"/>
      <c r="E118" s="1080" t="s">
        <v>55</v>
      </c>
      <c r="F118" s="1081"/>
      <c r="G118" s="1081"/>
      <c r="H118" s="1081"/>
      <c r="I118" s="1081"/>
      <c r="J118" s="1081"/>
      <c r="K118" s="1081"/>
      <c r="L118" s="1081"/>
      <c r="M118" s="1081"/>
      <c r="N118" s="1081"/>
      <c r="O118" s="1081"/>
      <c r="P118" s="1081"/>
      <c r="Q118" s="1081"/>
      <c r="R118" s="1081"/>
      <c r="S118" s="1081"/>
      <c r="T118" s="1081"/>
      <c r="U118" s="1081"/>
      <c r="V118" s="1081"/>
      <c r="W118" s="1081"/>
      <c r="X118" s="1081"/>
      <c r="Y118" s="1081"/>
      <c r="Z118" s="1081"/>
      <c r="AA118" s="1081"/>
      <c r="AB118" s="1081"/>
      <c r="AC118" s="1081"/>
      <c r="AD118" s="1081"/>
      <c r="AE118" s="1081"/>
      <c r="AF118" s="1081"/>
      <c r="AG118" s="1081"/>
      <c r="AH118" s="1081"/>
      <c r="AI118" s="1081"/>
      <c r="AJ118" s="1081"/>
      <c r="AK118" s="1081"/>
      <c r="AL118" s="1081"/>
      <c r="AM118" s="1081"/>
      <c r="AN118" s="1081"/>
      <c r="AO118" s="1081"/>
      <c r="AP118" s="1081"/>
      <c r="AQ118" s="1081"/>
      <c r="AR118" s="1078">
        <v>3</v>
      </c>
      <c r="AS118" s="1079"/>
      <c r="AT118" s="1070">
        <v>6</v>
      </c>
      <c r="AU118" s="1071"/>
      <c r="AV118" s="1072">
        <v>3</v>
      </c>
      <c r="AW118" s="1073"/>
      <c r="AX118" s="1067">
        <v>7</v>
      </c>
      <c r="AY118" s="1068"/>
      <c r="AZ118" s="1072">
        <v>4</v>
      </c>
      <c r="BA118" s="1073"/>
      <c r="BB118" s="1067">
        <v>8</v>
      </c>
      <c r="BC118" s="1068"/>
      <c r="BD118" s="1074">
        <v>6</v>
      </c>
      <c r="BE118" s="1073"/>
      <c r="BF118" s="1067">
        <v>3</v>
      </c>
      <c r="BG118" s="1068"/>
      <c r="BH118" s="153"/>
      <c r="BI118" s="116"/>
      <c r="BJ118" s="116"/>
      <c r="BK118" s="116"/>
    </row>
    <row r="119" spans="3:63" s="115" customFormat="1" ht="25.5" customHeight="1" thickBot="1">
      <c r="C119" s="1216"/>
      <c r="D119" s="1642"/>
      <c r="E119" s="1080" t="s">
        <v>56</v>
      </c>
      <c r="F119" s="1081"/>
      <c r="G119" s="1081"/>
      <c r="H119" s="1081"/>
      <c r="I119" s="1081"/>
      <c r="J119" s="1081"/>
      <c r="K119" s="1081"/>
      <c r="L119" s="1081"/>
      <c r="M119" s="1081"/>
      <c r="N119" s="1081"/>
      <c r="O119" s="1081"/>
      <c r="P119" s="1081"/>
      <c r="Q119" s="1081"/>
      <c r="R119" s="1081"/>
      <c r="S119" s="1081"/>
      <c r="T119" s="1081"/>
      <c r="U119" s="1081"/>
      <c r="V119" s="1081"/>
      <c r="W119" s="1081"/>
      <c r="X119" s="1081"/>
      <c r="Y119" s="1081"/>
      <c r="Z119" s="1081"/>
      <c r="AA119" s="1081"/>
      <c r="AB119" s="1081"/>
      <c r="AC119" s="1081"/>
      <c r="AD119" s="1081"/>
      <c r="AE119" s="1081"/>
      <c r="AF119" s="1081"/>
      <c r="AG119" s="1081"/>
      <c r="AH119" s="1081"/>
      <c r="AI119" s="1081"/>
      <c r="AJ119" s="1081"/>
      <c r="AK119" s="1081"/>
      <c r="AL119" s="1081"/>
      <c r="AM119" s="1081"/>
      <c r="AN119" s="1081"/>
      <c r="AO119" s="1081"/>
      <c r="AP119" s="1081"/>
      <c r="AQ119" s="1082"/>
      <c r="AR119" s="1078"/>
      <c r="AS119" s="1079"/>
      <c r="AT119" s="1070"/>
      <c r="AU119" s="1071"/>
      <c r="AV119" s="1072"/>
      <c r="AW119" s="1073"/>
      <c r="AX119" s="1067"/>
      <c r="AY119" s="1068"/>
      <c r="AZ119" s="1072"/>
      <c r="BA119" s="1073"/>
      <c r="BB119" s="1067"/>
      <c r="BC119" s="1068"/>
      <c r="BD119" s="1074"/>
      <c r="BE119" s="1073"/>
      <c r="BF119" s="1067"/>
      <c r="BG119" s="1068"/>
      <c r="BH119" s="153"/>
      <c r="BI119" s="116"/>
      <c r="BJ119" s="116"/>
      <c r="BK119" s="116"/>
    </row>
    <row r="120" spans="3:63" s="115" customFormat="1" ht="22.5" customHeight="1" thickBot="1">
      <c r="C120" s="1216"/>
      <c r="D120" s="1642"/>
      <c r="E120" s="1075"/>
      <c r="F120" s="1076"/>
      <c r="G120" s="1076"/>
      <c r="H120" s="1076"/>
      <c r="I120" s="1076"/>
      <c r="J120" s="1076"/>
      <c r="K120" s="1076"/>
      <c r="L120" s="1076"/>
      <c r="M120" s="1076"/>
      <c r="N120" s="1076"/>
      <c r="O120" s="1076"/>
      <c r="P120" s="1076"/>
      <c r="Q120" s="1076"/>
      <c r="R120" s="1076"/>
      <c r="S120" s="1076"/>
      <c r="T120" s="1076"/>
      <c r="U120" s="1076"/>
      <c r="V120" s="1076"/>
      <c r="W120" s="1076"/>
      <c r="X120" s="1076"/>
      <c r="Y120" s="1076"/>
      <c r="Z120" s="1076"/>
      <c r="AA120" s="1076"/>
      <c r="AB120" s="1076"/>
      <c r="AC120" s="1076"/>
      <c r="AD120" s="1076"/>
      <c r="AE120" s="1076"/>
      <c r="AF120" s="1076"/>
      <c r="AG120" s="1076"/>
      <c r="AH120" s="1076"/>
      <c r="AI120" s="1076"/>
      <c r="AJ120" s="1076"/>
      <c r="AK120" s="1076"/>
      <c r="AL120" s="1076"/>
      <c r="AM120" s="1076"/>
      <c r="AN120" s="1076"/>
      <c r="AO120" s="1076"/>
      <c r="AP120" s="1076"/>
      <c r="AQ120" s="1077"/>
      <c r="AR120" s="1107"/>
      <c r="AS120" s="1108"/>
      <c r="AT120" s="1109"/>
      <c r="AU120" s="1110"/>
      <c r="AV120" s="1107"/>
      <c r="AW120" s="1108"/>
      <c r="AX120" s="1109"/>
      <c r="AY120" s="1110"/>
      <c r="AZ120" s="1502"/>
      <c r="BA120" s="1503"/>
      <c r="BB120" s="1097"/>
      <c r="BC120" s="1098"/>
      <c r="BD120" s="1499">
        <v>1</v>
      </c>
      <c r="BE120" s="608"/>
      <c r="BF120" s="1097"/>
      <c r="BG120" s="1098"/>
      <c r="BH120" s="153"/>
      <c r="BI120" s="116"/>
      <c r="BJ120" s="116"/>
      <c r="BK120" s="116"/>
    </row>
    <row r="121" spans="3:63" s="115" customFormat="1" ht="25.5" customHeight="1">
      <c r="C121" s="1216"/>
      <c r="D121" s="1642"/>
      <c r="E121" s="118"/>
      <c r="F121" s="1643" t="s">
        <v>387</v>
      </c>
      <c r="G121" s="1644"/>
      <c r="H121" s="1644"/>
      <c r="I121" s="1644"/>
      <c r="J121" s="1644"/>
      <c r="K121" s="1644"/>
      <c r="L121" s="1644"/>
      <c r="M121" s="1644"/>
      <c r="N121" s="1644"/>
      <c r="O121" s="1644"/>
      <c r="P121" s="1644"/>
      <c r="Q121" s="1644"/>
      <c r="R121" s="1644"/>
      <c r="S121" s="1644"/>
      <c r="T121" s="1644"/>
      <c r="U121" s="1645"/>
      <c r="V121" s="223"/>
      <c r="W121" s="224"/>
      <c r="X121" s="154"/>
      <c r="Y121" s="225"/>
      <c r="Z121" s="154"/>
      <c r="AA121" s="225"/>
      <c r="AB121" s="154"/>
      <c r="AC121" s="225"/>
      <c r="AD121" s="154"/>
      <c r="AE121" s="225"/>
      <c r="AF121" s="154"/>
      <c r="AG121" s="225"/>
      <c r="AH121" s="154"/>
      <c r="AI121" s="225"/>
      <c r="AJ121" s="154"/>
      <c r="AK121" s="225"/>
      <c r="AL121" s="154"/>
      <c r="AM121" s="225"/>
      <c r="AN121" s="154"/>
      <c r="AO121" s="225"/>
      <c r="AP121" s="154"/>
      <c r="AQ121" s="225"/>
      <c r="AR121" s="268"/>
      <c r="AS121" s="269"/>
      <c r="AT121" s="270"/>
      <c r="AU121" s="271"/>
      <c r="AV121" s="268"/>
      <c r="AW121" s="269"/>
      <c r="AX121" s="270"/>
      <c r="AY121" s="271"/>
      <c r="AZ121" s="268"/>
      <c r="BA121" s="269"/>
      <c r="BB121" s="270"/>
      <c r="BC121" s="271"/>
      <c r="BD121" s="268"/>
      <c r="BE121" s="269"/>
      <c r="BF121" s="270"/>
      <c r="BG121" s="271"/>
      <c r="BH121" s="153"/>
      <c r="BI121" s="116"/>
      <c r="BJ121" s="116"/>
      <c r="BK121" s="116"/>
    </row>
    <row r="122" spans="3:63" s="115" customFormat="1" ht="25.5" customHeight="1">
      <c r="C122" s="1216"/>
      <c r="D122" s="1642"/>
      <c r="E122" s="226" t="s">
        <v>327</v>
      </c>
      <c r="F122" s="1121" t="s">
        <v>276</v>
      </c>
      <c r="G122" s="1122"/>
      <c r="H122" s="1122"/>
      <c r="I122" s="1122"/>
      <c r="J122" s="1122"/>
      <c r="K122" s="1122"/>
      <c r="L122" s="1122"/>
      <c r="M122" s="1122"/>
      <c r="N122" s="1122"/>
      <c r="O122" s="1122"/>
      <c r="P122" s="1122"/>
      <c r="Q122" s="1122"/>
      <c r="R122" s="1122"/>
      <c r="S122" s="1122"/>
      <c r="T122" s="1122"/>
      <c r="U122" s="1123"/>
      <c r="V122" s="1114">
        <v>8</v>
      </c>
      <c r="W122" s="986"/>
      <c r="X122" s="1136"/>
      <c r="Y122" s="1120"/>
      <c r="Z122" s="1165"/>
      <c r="AA122" s="1166"/>
      <c r="AB122" s="1161"/>
      <c r="AC122" s="1161"/>
      <c r="AD122" s="1119">
        <v>3.5</v>
      </c>
      <c r="AE122" s="1120"/>
      <c r="AF122" s="1162">
        <f>PRODUCT(AD122,30)</f>
        <v>105</v>
      </c>
      <c r="AG122" s="1163"/>
      <c r="AH122" s="1164">
        <f>SUM(AJ122:AO122)</f>
        <v>54</v>
      </c>
      <c r="AI122" s="1164"/>
      <c r="AJ122" s="1164">
        <v>36</v>
      </c>
      <c r="AK122" s="1164"/>
      <c r="AL122" s="1164">
        <v>18</v>
      </c>
      <c r="AM122" s="1164"/>
      <c r="AN122" s="1164"/>
      <c r="AO122" s="1164"/>
      <c r="AP122" s="1164">
        <f>MIN(AF122-AH122)</f>
        <v>51</v>
      </c>
      <c r="AQ122" s="1164"/>
      <c r="AR122" s="1155"/>
      <c r="AS122" s="1156"/>
      <c r="AT122" s="1169"/>
      <c r="AU122" s="1159"/>
      <c r="AV122" s="1170"/>
      <c r="AW122" s="1169"/>
      <c r="AX122" s="1156"/>
      <c r="AY122" s="1159"/>
      <c r="AZ122" s="1155"/>
      <c r="BA122" s="1156"/>
      <c r="BB122" s="1157"/>
      <c r="BC122" s="1158"/>
      <c r="BD122" s="1160"/>
      <c r="BE122" s="1157"/>
      <c r="BF122" s="1156">
        <v>6</v>
      </c>
      <c r="BG122" s="1159"/>
      <c r="BH122" s="153"/>
      <c r="BI122" s="116"/>
      <c r="BJ122" s="116"/>
      <c r="BK122" s="116"/>
    </row>
    <row r="123" spans="3:63" s="115" customFormat="1" ht="30">
      <c r="C123" s="1216"/>
      <c r="D123" s="1642"/>
      <c r="E123" s="226" t="s">
        <v>328</v>
      </c>
      <c r="F123" s="1122" t="s">
        <v>365</v>
      </c>
      <c r="G123" s="1122"/>
      <c r="H123" s="1122"/>
      <c r="I123" s="1122"/>
      <c r="J123" s="1122"/>
      <c r="K123" s="1122"/>
      <c r="L123" s="1122"/>
      <c r="M123" s="1122"/>
      <c r="N123" s="1122"/>
      <c r="O123" s="1122"/>
      <c r="P123" s="1122"/>
      <c r="Q123" s="1122"/>
      <c r="R123" s="1122"/>
      <c r="S123" s="1122"/>
      <c r="T123" s="1122"/>
      <c r="U123" s="1123"/>
      <c r="V123" s="1151"/>
      <c r="W123" s="1152"/>
      <c r="X123" s="1153">
        <v>6</v>
      </c>
      <c r="Y123" s="1152"/>
      <c r="Z123" s="1154"/>
      <c r="AA123" s="1154"/>
      <c r="AB123" s="1134"/>
      <c r="AC123" s="1135"/>
      <c r="AD123" s="1131">
        <v>4</v>
      </c>
      <c r="AE123" s="1132"/>
      <c r="AF123" s="1126">
        <f>PRODUCT(AD123,30)</f>
        <v>120</v>
      </c>
      <c r="AG123" s="1125"/>
      <c r="AH123" s="1129">
        <f>SUM(AJ123:AO123)</f>
        <v>72</v>
      </c>
      <c r="AI123" s="1129"/>
      <c r="AJ123" s="1147">
        <v>36</v>
      </c>
      <c r="AK123" s="1146"/>
      <c r="AL123" s="1147"/>
      <c r="AM123" s="1146"/>
      <c r="AN123" s="1147">
        <v>36</v>
      </c>
      <c r="AO123" s="1124"/>
      <c r="AP123" s="1129">
        <f>MIN(AF123-AH123)</f>
        <v>48</v>
      </c>
      <c r="AQ123" s="1129"/>
      <c r="AR123" s="1147"/>
      <c r="AS123" s="1145"/>
      <c r="AT123" s="1145"/>
      <c r="AU123" s="1146"/>
      <c r="AV123" s="1147"/>
      <c r="AW123" s="1145"/>
      <c r="AX123" s="1145"/>
      <c r="AY123" s="1146"/>
      <c r="AZ123" s="1147"/>
      <c r="BA123" s="1145"/>
      <c r="BB123" s="1145">
        <v>4</v>
      </c>
      <c r="BC123" s="1146"/>
      <c r="BD123" s="1147"/>
      <c r="BE123" s="1145"/>
      <c r="BF123" s="1145"/>
      <c r="BG123" s="1146"/>
      <c r="BH123" s="153"/>
      <c r="BI123" s="116"/>
      <c r="BJ123" s="116"/>
      <c r="BK123" s="116"/>
    </row>
    <row r="124" spans="3:63" s="115" customFormat="1" ht="24" customHeight="1">
      <c r="C124" s="1216"/>
      <c r="D124" s="1642"/>
      <c r="E124" s="226" t="s">
        <v>329</v>
      </c>
      <c r="F124" s="1122" t="s">
        <v>171</v>
      </c>
      <c r="G124" s="1122"/>
      <c r="H124" s="1122"/>
      <c r="I124" s="1122"/>
      <c r="J124" s="1122"/>
      <c r="K124" s="1122"/>
      <c r="L124" s="1122"/>
      <c r="M124" s="1122"/>
      <c r="N124" s="1122"/>
      <c r="O124" s="1122"/>
      <c r="P124" s="1122"/>
      <c r="Q124" s="1122"/>
      <c r="R124" s="1122"/>
      <c r="S124" s="1122"/>
      <c r="T124" s="1122"/>
      <c r="U124" s="1123"/>
      <c r="V124" s="1148">
        <v>6</v>
      </c>
      <c r="W124" s="1149"/>
      <c r="X124" s="1150"/>
      <c r="Y124" s="1149"/>
      <c r="Z124" s="1141"/>
      <c r="AA124" s="1141"/>
      <c r="AB124" s="1138"/>
      <c r="AC124" s="1139"/>
      <c r="AD124" s="1119">
        <v>3</v>
      </c>
      <c r="AE124" s="1120"/>
      <c r="AF124" s="1114">
        <f aca="true" t="shared" si="14" ref="AF124:AF134">PRODUCT(AD124,30)</f>
        <v>90</v>
      </c>
      <c r="AG124" s="986"/>
      <c r="AH124" s="1137">
        <f aca="true" t="shared" si="15" ref="AH124:AH134">SUM(AJ124:AO124)</f>
        <v>36</v>
      </c>
      <c r="AI124" s="1137"/>
      <c r="AJ124" s="1144">
        <v>36</v>
      </c>
      <c r="AK124" s="1143"/>
      <c r="AL124" s="1144"/>
      <c r="AM124" s="1143"/>
      <c r="AN124" s="1144"/>
      <c r="AO124" s="1116"/>
      <c r="AP124" s="1137">
        <f aca="true" t="shared" si="16" ref="AP124:AP134">MIN(AF124-AH124)</f>
        <v>54</v>
      </c>
      <c r="AQ124" s="1137"/>
      <c r="AR124" s="1144"/>
      <c r="AS124" s="1142"/>
      <c r="AT124" s="1142"/>
      <c r="AU124" s="1143"/>
      <c r="AV124" s="1144"/>
      <c r="AW124" s="1142"/>
      <c r="AX124" s="1142"/>
      <c r="AY124" s="1143"/>
      <c r="AZ124" s="1144"/>
      <c r="BA124" s="1142"/>
      <c r="BB124" s="1142">
        <v>2</v>
      </c>
      <c r="BC124" s="1143"/>
      <c r="BD124" s="1144"/>
      <c r="BE124" s="1142"/>
      <c r="BF124" s="1142"/>
      <c r="BG124" s="1143"/>
      <c r="BH124" s="153"/>
      <c r="BI124" s="116"/>
      <c r="BJ124" s="116"/>
      <c r="BK124" s="116"/>
    </row>
    <row r="125" spans="3:63" s="115" customFormat="1" ht="30">
      <c r="C125" s="1216"/>
      <c r="D125" s="1642"/>
      <c r="E125" s="226" t="s">
        <v>330</v>
      </c>
      <c r="F125" s="1122" t="s">
        <v>366</v>
      </c>
      <c r="G125" s="1122"/>
      <c r="H125" s="1122"/>
      <c r="I125" s="1122"/>
      <c r="J125" s="1122"/>
      <c r="K125" s="1122"/>
      <c r="L125" s="1122"/>
      <c r="M125" s="1122"/>
      <c r="N125" s="1122"/>
      <c r="O125" s="1122"/>
      <c r="P125" s="1122"/>
      <c r="Q125" s="1122"/>
      <c r="R125" s="1122"/>
      <c r="S125" s="1122"/>
      <c r="T125" s="1122"/>
      <c r="U125" s="1123"/>
      <c r="V125" s="1119"/>
      <c r="W125" s="1120"/>
      <c r="X125" s="1136">
        <v>7</v>
      </c>
      <c r="Y125" s="1120"/>
      <c r="Z125" s="1138"/>
      <c r="AA125" s="1139"/>
      <c r="AB125" s="1141"/>
      <c r="AC125" s="1141"/>
      <c r="AD125" s="1119">
        <v>4</v>
      </c>
      <c r="AE125" s="1120"/>
      <c r="AF125" s="1114">
        <f t="shared" si="14"/>
        <v>120</v>
      </c>
      <c r="AG125" s="986"/>
      <c r="AH125" s="1137">
        <f t="shared" si="15"/>
        <v>72</v>
      </c>
      <c r="AI125" s="1137"/>
      <c r="AJ125" s="1114">
        <v>36</v>
      </c>
      <c r="AK125" s="986"/>
      <c r="AL125" s="1130"/>
      <c r="AM125" s="1130"/>
      <c r="AN125" s="1114">
        <v>36</v>
      </c>
      <c r="AO125" s="986"/>
      <c r="AP125" s="1137">
        <f t="shared" si="16"/>
        <v>48</v>
      </c>
      <c r="AQ125" s="1137"/>
      <c r="AR125" s="1114"/>
      <c r="AS125" s="1115"/>
      <c r="AT125" s="1116"/>
      <c r="AU125" s="986"/>
      <c r="AV125" s="1114"/>
      <c r="AW125" s="1115"/>
      <c r="AX125" s="1116"/>
      <c r="AY125" s="986"/>
      <c r="AZ125" s="1114"/>
      <c r="BA125" s="1115"/>
      <c r="BB125" s="1116"/>
      <c r="BC125" s="986"/>
      <c r="BD125" s="1114">
        <v>4</v>
      </c>
      <c r="BE125" s="1115"/>
      <c r="BF125" s="1116"/>
      <c r="BG125" s="986"/>
      <c r="BH125" s="153"/>
      <c r="BI125" s="116"/>
      <c r="BJ125" s="116"/>
      <c r="BK125" s="116"/>
    </row>
    <row r="126" spans="3:63" s="115" customFormat="1" ht="25.5" customHeight="1">
      <c r="C126" s="1216"/>
      <c r="D126" s="1642"/>
      <c r="E126" s="226" t="s">
        <v>331</v>
      </c>
      <c r="F126" s="1122" t="s">
        <v>172</v>
      </c>
      <c r="G126" s="1122"/>
      <c r="H126" s="1122"/>
      <c r="I126" s="1122"/>
      <c r="J126" s="1122"/>
      <c r="K126" s="1122"/>
      <c r="L126" s="1122"/>
      <c r="M126" s="1122"/>
      <c r="N126" s="1122"/>
      <c r="O126" s="1122"/>
      <c r="P126" s="1122"/>
      <c r="Q126" s="1122"/>
      <c r="R126" s="1122"/>
      <c r="S126" s="1122"/>
      <c r="T126" s="1122"/>
      <c r="U126" s="1123"/>
      <c r="V126" s="1119">
        <v>7</v>
      </c>
      <c r="W126" s="1120"/>
      <c r="X126" s="1136"/>
      <c r="Y126" s="1120"/>
      <c r="Z126" s="1138"/>
      <c r="AA126" s="1139"/>
      <c r="AB126" s="1141"/>
      <c r="AC126" s="1141"/>
      <c r="AD126" s="1119">
        <v>4.5</v>
      </c>
      <c r="AE126" s="1120"/>
      <c r="AF126" s="1114">
        <f t="shared" si="14"/>
        <v>135</v>
      </c>
      <c r="AG126" s="986"/>
      <c r="AH126" s="1137">
        <f t="shared" si="15"/>
        <v>72</v>
      </c>
      <c r="AI126" s="1137"/>
      <c r="AJ126" s="1114">
        <v>36</v>
      </c>
      <c r="AK126" s="986"/>
      <c r="AL126" s="1130"/>
      <c r="AM126" s="1130"/>
      <c r="AN126" s="1114">
        <v>36</v>
      </c>
      <c r="AO126" s="986"/>
      <c r="AP126" s="1137">
        <f t="shared" si="16"/>
        <v>63</v>
      </c>
      <c r="AQ126" s="1137"/>
      <c r="AR126" s="1114"/>
      <c r="AS126" s="1115"/>
      <c r="AT126" s="1116"/>
      <c r="AU126" s="986"/>
      <c r="AV126" s="1114"/>
      <c r="AW126" s="1115"/>
      <c r="AX126" s="1116"/>
      <c r="AY126" s="986"/>
      <c r="AZ126" s="1114"/>
      <c r="BA126" s="1115"/>
      <c r="BB126" s="1116"/>
      <c r="BC126" s="986"/>
      <c r="BD126" s="1114">
        <v>4</v>
      </c>
      <c r="BE126" s="1115"/>
      <c r="BF126" s="1116"/>
      <c r="BG126" s="986"/>
      <c r="BH126" s="153"/>
      <c r="BI126" s="116"/>
      <c r="BJ126" s="116"/>
      <c r="BK126" s="116"/>
    </row>
    <row r="127" spans="3:63" s="115" customFormat="1" ht="25.5" customHeight="1">
      <c r="C127" s="1216"/>
      <c r="D127" s="1642"/>
      <c r="E127" s="226" t="s">
        <v>332</v>
      </c>
      <c r="F127" s="1122" t="s">
        <v>173</v>
      </c>
      <c r="G127" s="1122"/>
      <c r="H127" s="1122"/>
      <c r="I127" s="1122"/>
      <c r="J127" s="1122"/>
      <c r="K127" s="1122"/>
      <c r="L127" s="1122"/>
      <c r="M127" s="1122"/>
      <c r="N127" s="1122"/>
      <c r="O127" s="1122"/>
      <c r="P127" s="1122"/>
      <c r="Q127" s="1122"/>
      <c r="R127" s="1122"/>
      <c r="S127" s="1122"/>
      <c r="T127" s="1122"/>
      <c r="U127" s="1123"/>
      <c r="V127" s="1119">
        <v>7</v>
      </c>
      <c r="W127" s="1120"/>
      <c r="X127" s="1136"/>
      <c r="Y127" s="1120"/>
      <c r="Z127" s="1138"/>
      <c r="AA127" s="1139"/>
      <c r="AB127" s="1141"/>
      <c r="AC127" s="1141"/>
      <c r="AD127" s="1119">
        <v>4</v>
      </c>
      <c r="AE127" s="1120"/>
      <c r="AF127" s="1114">
        <f t="shared" si="14"/>
        <v>120</v>
      </c>
      <c r="AG127" s="986"/>
      <c r="AH127" s="1137">
        <f t="shared" si="15"/>
        <v>45</v>
      </c>
      <c r="AI127" s="1137"/>
      <c r="AJ127" s="1114">
        <v>45</v>
      </c>
      <c r="AK127" s="986"/>
      <c r="AL127" s="1130"/>
      <c r="AM127" s="1130"/>
      <c r="AN127" s="1114"/>
      <c r="AO127" s="986"/>
      <c r="AP127" s="1137">
        <f t="shared" si="16"/>
        <v>75</v>
      </c>
      <c r="AQ127" s="1137"/>
      <c r="AR127" s="1114"/>
      <c r="AS127" s="1115"/>
      <c r="AT127" s="1116"/>
      <c r="AU127" s="986"/>
      <c r="AV127" s="1114"/>
      <c r="AW127" s="1115"/>
      <c r="AX127" s="1116"/>
      <c r="AY127" s="986"/>
      <c r="AZ127" s="1114"/>
      <c r="BA127" s="1115"/>
      <c r="BB127" s="1116"/>
      <c r="BC127" s="986"/>
      <c r="BD127" s="1114">
        <v>2.5</v>
      </c>
      <c r="BE127" s="1115"/>
      <c r="BF127" s="1116"/>
      <c r="BG127" s="986"/>
      <c r="BH127" s="153"/>
      <c r="BI127" s="116"/>
      <c r="BJ127" s="116"/>
      <c r="BK127" s="116"/>
    </row>
    <row r="128" spans="3:63" s="115" customFormat="1" ht="25.5" customHeight="1">
      <c r="C128" s="1216"/>
      <c r="D128" s="1642"/>
      <c r="E128" s="226" t="s">
        <v>333</v>
      </c>
      <c r="F128" s="1122" t="s">
        <v>174</v>
      </c>
      <c r="G128" s="1122"/>
      <c r="H128" s="1122"/>
      <c r="I128" s="1122"/>
      <c r="J128" s="1122"/>
      <c r="K128" s="1122"/>
      <c r="L128" s="1122"/>
      <c r="M128" s="1122"/>
      <c r="N128" s="1122"/>
      <c r="O128" s="1122"/>
      <c r="P128" s="1122"/>
      <c r="Q128" s="1122"/>
      <c r="R128" s="1122"/>
      <c r="S128" s="1122"/>
      <c r="T128" s="1122"/>
      <c r="U128" s="1123"/>
      <c r="V128" s="1119">
        <v>8</v>
      </c>
      <c r="W128" s="1120"/>
      <c r="X128" s="1136">
        <v>7</v>
      </c>
      <c r="Y128" s="1120"/>
      <c r="Z128" s="1138"/>
      <c r="AA128" s="1139"/>
      <c r="AB128" s="1136">
        <v>1</v>
      </c>
      <c r="AC128" s="1136"/>
      <c r="AD128" s="1119">
        <v>6.5</v>
      </c>
      <c r="AE128" s="1120"/>
      <c r="AF128" s="1114">
        <f t="shared" si="14"/>
        <v>195</v>
      </c>
      <c r="AG128" s="986"/>
      <c r="AH128" s="1137">
        <f t="shared" si="15"/>
        <v>72</v>
      </c>
      <c r="AI128" s="1137"/>
      <c r="AJ128" s="1114">
        <v>72</v>
      </c>
      <c r="AK128" s="986"/>
      <c r="AL128" s="1130"/>
      <c r="AM128" s="1130"/>
      <c r="AN128" s="1114"/>
      <c r="AO128" s="986"/>
      <c r="AP128" s="1137">
        <f t="shared" si="16"/>
        <v>123</v>
      </c>
      <c r="AQ128" s="1137"/>
      <c r="AR128" s="1114"/>
      <c r="AS128" s="1115"/>
      <c r="AT128" s="1116"/>
      <c r="AU128" s="986"/>
      <c r="AV128" s="1114"/>
      <c r="AW128" s="1115"/>
      <c r="AX128" s="1116"/>
      <c r="AY128" s="986"/>
      <c r="AZ128" s="1114"/>
      <c r="BA128" s="1115"/>
      <c r="BB128" s="1116"/>
      <c r="BC128" s="986"/>
      <c r="BD128" s="1114">
        <v>2</v>
      </c>
      <c r="BE128" s="1115"/>
      <c r="BF128" s="1116">
        <v>4</v>
      </c>
      <c r="BG128" s="986"/>
      <c r="BH128" s="153"/>
      <c r="BI128" s="116"/>
      <c r="BJ128" s="116"/>
      <c r="BK128" s="116"/>
    </row>
    <row r="129" spans="3:63" s="115" customFormat="1" ht="48.75" customHeight="1">
      <c r="C129" s="1216"/>
      <c r="D129" s="1642"/>
      <c r="E129" s="226" t="s">
        <v>334</v>
      </c>
      <c r="F129" s="1121" t="s">
        <v>375</v>
      </c>
      <c r="G129" s="1122"/>
      <c r="H129" s="1122"/>
      <c r="I129" s="1122"/>
      <c r="J129" s="1122"/>
      <c r="K129" s="1122"/>
      <c r="L129" s="1122"/>
      <c r="M129" s="1122"/>
      <c r="N129" s="1122"/>
      <c r="O129" s="1122"/>
      <c r="P129" s="1122"/>
      <c r="Q129" s="1122"/>
      <c r="R129" s="1122"/>
      <c r="S129" s="1122"/>
      <c r="T129" s="1122"/>
      <c r="U129" s="1123"/>
      <c r="V129" s="1138"/>
      <c r="W129" s="1139"/>
      <c r="X129" s="1136">
        <v>4</v>
      </c>
      <c r="Y129" s="1120"/>
      <c r="Z129" s="1700"/>
      <c r="AA129" s="1701"/>
      <c r="AB129" s="1690"/>
      <c r="AC129" s="1690"/>
      <c r="AD129" s="1524">
        <v>3</v>
      </c>
      <c r="AE129" s="1531"/>
      <c r="AF129" s="1162">
        <f>PRODUCT(AD129,30)</f>
        <v>90</v>
      </c>
      <c r="AG129" s="1163"/>
      <c r="AH129" s="1164">
        <f>SUM(AJ129:AO129)</f>
        <v>54</v>
      </c>
      <c r="AI129" s="1164"/>
      <c r="AJ129" s="1164">
        <v>18</v>
      </c>
      <c r="AK129" s="1164"/>
      <c r="AL129" s="1164"/>
      <c r="AM129" s="1164"/>
      <c r="AN129" s="1164">
        <v>36</v>
      </c>
      <c r="AO129" s="1164"/>
      <c r="AP129" s="1164">
        <f>MIN(AF129-AH129)</f>
        <v>36</v>
      </c>
      <c r="AQ129" s="1164"/>
      <c r="AR129" s="1162"/>
      <c r="AS129" s="1268"/>
      <c r="AT129" s="1259"/>
      <c r="AU129" s="1163"/>
      <c r="AV129" s="1162"/>
      <c r="AW129" s="1268"/>
      <c r="AX129" s="1259">
        <v>3</v>
      </c>
      <c r="AY129" s="1163"/>
      <c r="AZ129" s="1162"/>
      <c r="BA129" s="1268"/>
      <c r="BB129" s="1259"/>
      <c r="BC129" s="1163"/>
      <c r="BD129" s="1162"/>
      <c r="BE129" s="1268"/>
      <c r="BF129" s="1259"/>
      <c r="BG129" s="1163"/>
      <c r="BH129" s="153"/>
      <c r="BI129" s="116"/>
      <c r="BJ129" s="116"/>
      <c r="BK129" s="116"/>
    </row>
    <row r="130" spans="3:63" s="115" customFormat="1" ht="25.5" customHeight="1">
      <c r="C130" s="1216"/>
      <c r="D130" s="1642"/>
      <c r="E130" s="226" t="s">
        <v>335</v>
      </c>
      <c r="F130" s="1121" t="s">
        <v>160</v>
      </c>
      <c r="G130" s="1122"/>
      <c r="H130" s="1122"/>
      <c r="I130" s="1122"/>
      <c r="J130" s="1122"/>
      <c r="K130" s="1122"/>
      <c r="L130" s="1122"/>
      <c r="M130" s="1122"/>
      <c r="N130" s="1122"/>
      <c r="O130" s="1122"/>
      <c r="P130" s="1122"/>
      <c r="Q130" s="1122"/>
      <c r="R130" s="1122"/>
      <c r="S130" s="1122"/>
      <c r="T130" s="1122"/>
      <c r="U130" s="1122"/>
      <c r="V130" s="1119"/>
      <c r="W130" s="1120"/>
      <c r="X130" s="1136">
        <v>4</v>
      </c>
      <c r="Y130" s="1136"/>
      <c r="Z130" s="1117"/>
      <c r="AA130" s="1118"/>
      <c r="AB130" s="1140"/>
      <c r="AC130" s="1140"/>
      <c r="AD130" s="1119">
        <v>2</v>
      </c>
      <c r="AE130" s="1120"/>
      <c r="AF130" s="1130">
        <f>PRODUCT(AD130,30)</f>
        <v>60</v>
      </c>
      <c r="AG130" s="986"/>
      <c r="AH130" s="1116">
        <f>SUM(AJ130:AO130)</f>
        <v>36</v>
      </c>
      <c r="AI130" s="1115"/>
      <c r="AJ130" s="1114">
        <v>36</v>
      </c>
      <c r="AK130" s="986"/>
      <c r="AL130" s="1114"/>
      <c r="AM130" s="986"/>
      <c r="AN130" s="1114"/>
      <c r="AO130" s="986"/>
      <c r="AP130" s="1130">
        <f>MIN(AF130-AH130)</f>
        <v>24</v>
      </c>
      <c r="AQ130" s="1115"/>
      <c r="AR130" s="1114"/>
      <c r="AS130" s="1115"/>
      <c r="AT130" s="1116"/>
      <c r="AU130" s="1130"/>
      <c r="AV130" s="1114"/>
      <c r="AW130" s="1115"/>
      <c r="AX130" s="1130">
        <v>2</v>
      </c>
      <c r="AY130" s="986"/>
      <c r="AZ130" s="1130"/>
      <c r="BA130" s="1115"/>
      <c r="BB130" s="1130"/>
      <c r="BC130" s="1130"/>
      <c r="BD130" s="1114"/>
      <c r="BE130" s="1115"/>
      <c r="BF130" s="1130"/>
      <c r="BG130" s="986"/>
      <c r="BH130" s="153"/>
      <c r="BI130" s="116"/>
      <c r="BJ130" s="116"/>
      <c r="BK130" s="116"/>
    </row>
    <row r="131" spans="3:63" s="115" customFormat="1" ht="25.5" customHeight="1">
      <c r="C131" s="1216"/>
      <c r="D131" s="1642"/>
      <c r="E131" s="226" t="s">
        <v>339</v>
      </c>
      <c r="F131" s="1121" t="s">
        <v>161</v>
      </c>
      <c r="G131" s="1122"/>
      <c r="H131" s="1122"/>
      <c r="I131" s="1122"/>
      <c r="J131" s="1122"/>
      <c r="K131" s="1122"/>
      <c r="L131" s="1122"/>
      <c r="M131" s="1122"/>
      <c r="N131" s="1122"/>
      <c r="O131" s="1122"/>
      <c r="P131" s="1122"/>
      <c r="Q131" s="1122"/>
      <c r="R131" s="1122"/>
      <c r="S131" s="1122"/>
      <c r="T131" s="1122"/>
      <c r="U131" s="1123"/>
      <c r="V131" s="1114">
        <v>3</v>
      </c>
      <c r="W131" s="986"/>
      <c r="X131" s="1114"/>
      <c r="Y131" s="986"/>
      <c r="Z131" s="1117"/>
      <c r="AA131" s="1118"/>
      <c r="AB131" s="1117"/>
      <c r="AC131" s="1118"/>
      <c r="AD131" s="1119">
        <v>4</v>
      </c>
      <c r="AE131" s="1120"/>
      <c r="AF131" s="1114">
        <f>PRODUCT(AD131,30)</f>
        <v>120</v>
      </c>
      <c r="AG131" s="986"/>
      <c r="AH131" s="1114">
        <f>SUM(AJ131:AO131)</f>
        <v>54</v>
      </c>
      <c r="AI131" s="986"/>
      <c r="AJ131" s="1114">
        <v>36</v>
      </c>
      <c r="AK131" s="986"/>
      <c r="AL131" s="1114"/>
      <c r="AM131" s="986"/>
      <c r="AN131" s="1114">
        <v>18</v>
      </c>
      <c r="AO131" s="986"/>
      <c r="AP131" s="1114">
        <f>MIN(AF131-AH131)</f>
        <v>66</v>
      </c>
      <c r="AQ131" s="986"/>
      <c r="AR131" s="1114"/>
      <c r="AS131" s="1115"/>
      <c r="AT131" s="1116"/>
      <c r="AU131" s="986"/>
      <c r="AV131" s="1114">
        <v>3</v>
      </c>
      <c r="AW131" s="1115"/>
      <c r="AX131" s="1116"/>
      <c r="AY131" s="986"/>
      <c r="AZ131" s="1114"/>
      <c r="BA131" s="1115"/>
      <c r="BB131" s="1116"/>
      <c r="BC131" s="986"/>
      <c r="BD131" s="1114"/>
      <c r="BE131" s="1115"/>
      <c r="BF131" s="1116"/>
      <c r="BG131" s="986"/>
      <c r="BH131" s="153"/>
      <c r="BI131" s="116"/>
      <c r="BJ131" s="116"/>
      <c r="BK131" s="116"/>
    </row>
    <row r="132" spans="3:63" s="115" customFormat="1" ht="28.5" customHeight="1">
      <c r="C132" s="1216"/>
      <c r="D132" s="1642"/>
      <c r="E132" s="226" t="s">
        <v>340</v>
      </c>
      <c r="F132" s="1121" t="s">
        <v>364</v>
      </c>
      <c r="G132" s="1122"/>
      <c r="H132" s="1122"/>
      <c r="I132" s="1122"/>
      <c r="J132" s="1122"/>
      <c r="K132" s="1122"/>
      <c r="L132" s="1122"/>
      <c r="M132" s="1122"/>
      <c r="N132" s="1122"/>
      <c r="O132" s="1122"/>
      <c r="P132" s="1122"/>
      <c r="Q132" s="1122"/>
      <c r="R132" s="1122"/>
      <c r="S132" s="1122"/>
      <c r="T132" s="1122"/>
      <c r="U132" s="1123"/>
      <c r="V132" s="1144"/>
      <c r="W132" s="1143"/>
      <c r="X132" s="1119">
        <v>8</v>
      </c>
      <c r="Y132" s="1120"/>
      <c r="Z132" s="1362"/>
      <c r="AA132" s="1575"/>
      <c r="AB132" s="1574"/>
      <c r="AC132" s="1574"/>
      <c r="AD132" s="1698">
        <v>3.5</v>
      </c>
      <c r="AE132" s="1699"/>
      <c r="AF132" s="1162">
        <f>PRODUCT(AD132,30)</f>
        <v>105</v>
      </c>
      <c r="AG132" s="1163"/>
      <c r="AH132" s="1164">
        <f>SUM(AJ132:AO132)</f>
        <v>45</v>
      </c>
      <c r="AI132" s="1164"/>
      <c r="AJ132" s="1164">
        <v>27</v>
      </c>
      <c r="AK132" s="1164"/>
      <c r="AL132" s="1164">
        <v>18</v>
      </c>
      <c r="AM132" s="1164"/>
      <c r="AN132" s="1164"/>
      <c r="AO132" s="1164"/>
      <c r="AP132" s="1164">
        <f>MIN(AF132-AH132)</f>
        <v>60</v>
      </c>
      <c r="AQ132" s="1164"/>
      <c r="AR132" s="1513"/>
      <c r="AS132" s="1514"/>
      <c r="AT132" s="1268"/>
      <c r="AU132" s="1515"/>
      <c r="AV132" s="1513"/>
      <c r="AW132" s="1514"/>
      <c r="AX132" s="1514"/>
      <c r="AY132" s="1515"/>
      <c r="AZ132" s="1513"/>
      <c r="BA132" s="1514"/>
      <c r="BB132" s="1268"/>
      <c r="BC132" s="1515"/>
      <c r="BD132" s="1513"/>
      <c r="BE132" s="1514"/>
      <c r="BF132" s="1514">
        <v>5</v>
      </c>
      <c r="BG132" s="1515"/>
      <c r="BH132" s="153"/>
      <c r="BI132" s="116"/>
      <c r="BJ132" s="116"/>
      <c r="BK132" s="116"/>
    </row>
    <row r="133" spans="3:63" s="115" customFormat="1" ht="27" customHeight="1">
      <c r="C133" s="1216"/>
      <c r="D133" s="1642"/>
      <c r="E133" s="226" t="s">
        <v>371</v>
      </c>
      <c r="F133" s="1122" t="s">
        <v>97</v>
      </c>
      <c r="G133" s="1122"/>
      <c r="H133" s="1122"/>
      <c r="I133" s="1122"/>
      <c r="J133" s="1122"/>
      <c r="K133" s="1122"/>
      <c r="L133" s="1122"/>
      <c r="M133" s="1122"/>
      <c r="N133" s="1122"/>
      <c r="O133" s="1122"/>
      <c r="P133" s="1122"/>
      <c r="Q133" s="1122"/>
      <c r="R133" s="1122"/>
      <c r="S133" s="1122"/>
      <c r="T133" s="1122"/>
      <c r="U133" s="1123"/>
      <c r="V133" s="1148"/>
      <c r="W133" s="1149"/>
      <c r="X133" s="1150">
        <v>8</v>
      </c>
      <c r="Y133" s="1149"/>
      <c r="Z133" s="1141"/>
      <c r="AA133" s="1141"/>
      <c r="AB133" s="1138"/>
      <c r="AC133" s="1139"/>
      <c r="AD133" s="1119">
        <v>7.5</v>
      </c>
      <c r="AE133" s="1120"/>
      <c r="AF133" s="1114">
        <f t="shared" si="14"/>
        <v>225</v>
      </c>
      <c r="AG133" s="986"/>
      <c r="AH133" s="1137">
        <f t="shared" si="15"/>
        <v>0</v>
      </c>
      <c r="AI133" s="1137"/>
      <c r="AJ133" s="1114"/>
      <c r="AK133" s="986"/>
      <c r="AL133" s="1130"/>
      <c r="AM133" s="1130"/>
      <c r="AN133" s="1114"/>
      <c r="AO133" s="986"/>
      <c r="AP133" s="1137">
        <f t="shared" si="16"/>
        <v>225</v>
      </c>
      <c r="AQ133" s="1137"/>
      <c r="AR133" s="1114"/>
      <c r="AS133" s="1115"/>
      <c r="AT133" s="1116"/>
      <c r="AU133" s="986"/>
      <c r="AV133" s="1114"/>
      <c r="AW133" s="1115"/>
      <c r="AX133" s="1116"/>
      <c r="AY133" s="986"/>
      <c r="AZ133" s="1114"/>
      <c r="BA133" s="1115"/>
      <c r="BB133" s="1116"/>
      <c r="BC133" s="986"/>
      <c r="BD133" s="1114"/>
      <c r="BE133" s="1115"/>
      <c r="BF133" s="1116" t="s">
        <v>169</v>
      </c>
      <c r="BG133" s="986"/>
      <c r="BH133" s="153"/>
      <c r="BI133" s="116"/>
      <c r="BJ133" s="116"/>
      <c r="BK133" s="116"/>
    </row>
    <row r="134" spans="3:63" s="115" customFormat="1" ht="24" customHeight="1" thickBot="1">
      <c r="C134" s="1216"/>
      <c r="D134" s="1642"/>
      <c r="E134" s="226" t="s">
        <v>372</v>
      </c>
      <c r="F134" s="1122" t="s">
        <v>81</v>
      </c>
      <c r="G134" s="1122"/>
      <c r="H134" s="1122"/>
      <c r="I134" s="1122"/>
      <c r="J134" s="1122"/>
      <c r="K134" s="1122"/>
      <c r="L134" s="1122"/>
      <c r="M134" s="1122"/>
      <c r="N134" s="1122"/>
      <c r="O134" s="1122"/>
      <c r="P134" s="1122"/>
      <c r="Q134" s="1122"/>
      <c r="R134" s="1122"/>
      <c r="S134" s="1122"/>
      <c r="T134" s="1122"/>
      <c r="U134" s="1123"/>
      <c r="V134" s="1694"/>
      <c r="W134" s="1695"/>
      <c r="X134" s="1696"/>
      <c r="Y134" s="1697"/>
      <c r="Z134" s="1141"/>
      <c r="AA134" s="1141"/>
      <c r="AB134" s="1138"/>
      <c r="AC134" s="1139"/>
      <c r="AD134" s="1119">
        <v>6</v>
      </c>
      <c r="AE134" s="1120"/>
      <c r="AF134" s="1114">
        <f t="shared" si="14"/>
        <v>180</v>
      </c>
      <c r="AG134" s="986"/>
      <c r="AH134" s="1137">
        <f t="shared" si="15"/>
        <v>0</v>
      </c>
      <c r="AI134" s="1137"/>
      <c r="AJ134" s="1496"/>
      <c r="AK134" s="1495"/>
      <c r="AL134" s="1496"/>
      <c r="AM134" s="1495"/>
      <c r="AN134" s="1496"/>
      <c r="AO134" s="1509"/>
      <c r="AP134" s="1137">
        <f t="shared" si="16"/>
        <v>180</v>
      </c>
      <c r="AQ134" s="1137"/>
      <c r="AR134" s="1496"/>
      <c r="AS134" s="1494"/>
      <c r="AT134" s="1494"/>
      <c r="AU134" s="1495"/>
      <c r="AV134" s="1496"/>
      <c r="AW134" s="1494"/>
      <c r="AX134" s="1494"/>
      <c r="AY134" s="1495"/>
      <c r="AZ134" s="1496"/>
      <c r="BA134" s="1494"/>
      <c r="BB134" s="1494"/>
      <c r="BC134" s="1495"/>
      <c r="BD134" s="1496"/>
      <c r="BE134" s="1494"/>
      <c r="BF134" s="1494" t="s">
        <v>169</v>
      </c>
      <c r="BG134" s="1495"/>
      <c r="BH134" s="153"/>
      <c r="BI134" s="116"/>
      <c r="BJ134" s="116"/>
      <c r="BK134" s="116"/>
    </row>
    <row r="135" spans="3:63" s="115" customFormat="1" ht="25.5" customHeight="1" thickBot="1">
      <c r="C135" s="1216"/>
      <c r="D135" s="1642"/>
      <c r="E135" s="106"/>
      <c r="F135" s="1219" t="s">
        <v>175</v>
      </c>
      <c r="G135" s="1220"/>
      <c r="H135" s="1220"/>
      <c r="I135" s="1220"/>
      <c r="J135" s="1220"/>
      <c r="K135" s="1220"/>
      <c r="L135" s="1220"/>
      <c r="M135" s="1220"/>
      <c r="N135" s="1220"/>
      <c r="O135" s="1220"/>
      <c r="P135" s="1220"/>
      <c r="Q135" s="1220"/>
      <c r="R135" s="1220"/>
      <c r="S135" s="1220"/>
      <c r="T135" s="1220"/>
      <c r="U135" s="1221"/>
      <c r="V135" s="1373">
        <f>COUNT(V122:W134)</f>
        <v>6</v>
      </c>
      <c r="W135" s="1374"/>
      <c r="X135" s="1373">
        <f>COUNT(X122:Y134)</f>
        <v>7</v>
      </c>
      <c r="Y135" s="1374"/>
      <c r="Z135" s="1373"/>
      <c r="AA135" s="1710"/>
      <c r="AB135" s="1373">
        <f>COUNT(AB123:AC134)</f>
        <v>1</v>
      </c>
      <c r="AC135" s="1374"/>
      <c r="AD135" s="1661">
        <f>SUM(AD122:AE134)</f>
        <v>55.5</v>
      </c>
      <c r="AE135" s="1661"/>
      <c r="AF135" s="1506">
        <f>SUM(AF122:AG134)</f>
        <v>1665</v>
      </c>
      <c r="AG135" s="1506"/>
      <c r="AH135" s="1506">
        <f>SUM(AH122:AI134)</f>
        <v>612</v>
      </c>
      <c r="AI135" s="1506"/>
      <c r="AJ135" s="1506">
        <f>SUM(AJ122:AK134)</f>
        <v>414</v>
      </c>
      <c r="AK135" s="1506"/>
      <c r="AL135" s="1506">
        <f>SUM(AL122:AM134)</f>
        <v>36</v>
      </c>
      <c r="AM135" s="1506"/>
      <c r="AN135" s="1506">
        <f>SUM(AN122:AO134)</f>
        <v>162</v>
      </c>
      <c r="AO135" s="1506"/>
      <c r="AP135" s="1506">
        <f>SUM(AP122:AQ134)</f>
        <v>1053</v>
      </c>
      <c r="AQ135" s="1506"/>
      <c r="AR135" s="1507"/>
      <c r="AS135" s="1507"/>
      <c r="AT135" s="1507"/>
      <c r="AU135" s="1534"/>
      <c r="AV135" s="1506">
        <f>SUM(AV122:AW134)</f>
        <v>3</v>
      </c>
      <c r="AW135" s="1506"/>
      <c r="AX135" s="1506">
        <f>SUM(AX122:AY134)</f>
        <v>5</v>
      </c>
      <c r="AY135" s="1506"/>
      <c r="AZ135" s="1506">
        <f>SUM(AZ122:BA134)</f>
        <v>0</v>
      </c>
      <c r="BA135" s="1506"/>
      <c r="BB135" s="1506">
        <f>SUM(BB122:BC134)</f>
        <v>6</v>
      </c>
      <c r="BC135" s="1506"/>
      <c r="BD135" s="1506">
        <f>SUM(BD122:BE134)</f>
        <v>12.5</v>
      </c>
      <c r="BE135" s="1506"/>
      <c r="BF135" s="1506">
        <f>SUM(BF122:BG134)</f>
        <v>15</v>
      </c>
      <c r="BG135" s="1506"/>
      <c r="BH135" s="153"/>
      <c r="BI135" s="116"/>
      <c r="BJ135" s="116"/>
      <c r="BK135" s="116"/>
    </row>
    <row r="136" spans="3:63" s="115" customFormat="1" ht="25.5" customHeight="1" thickBot="1">
      <c r="C136" s="1216"/>
      <c r="D136" s="1642"/>
      <c r="E136" s="1099" t="s">
        <v>120</v>
      </c>
      <c r="F136" s="1100"/>
      <c r="G136" s="1100"/>
      <c r="H136" s="1100"/>
      <c r="I136" s="1100"/>
      <c r="J136" s="1100"/>
      <c r="K136" s="1100"/>
      <c r="L136" s="1100"/>
      <c r="M136" s="1100"/>
      <c r="N136" s="1100"/>
      <c r="O136" s="1100"/>
      <c r="P136" s="1100"/>
      <c r="Q136" s="1100"/>
      <c r="R136" s="1100"/>
      <c r="S136" s="1100"/>
      <c r="T136" s="1100"/>
      <c r="U136" s="1101"/>
      <c r="V136" s="1102">
        <f>SUM(V96+V135)</f>
        <v>9</v>
      </c>
      <c r="W136" s="1103"/>
      <c r="X136" s="1102">
        <f>SUM(X96+X135)</f>
        <v>13</v>
      </c>
      <c r="Y136" s="1103"/>
      <c r="Z136" s="266"/>
      <c r="AA136" s="267"/>
      <c r="AB136" s="1102">
        <f>SUM(AB96+AB135)</f>
        <v>1</v>
      </c>
      <c r="AC136" s="1104"/>
      <c r="AD136" s="1105">
        <f>SUM(AD96+AD135)</f>
        <v>85.5</v>
      </c>
      <c r="AE136" s="1106"/>
      <c r="AF136" s="1083">
        <f>SUM(AF96+AF135)</f>
        <v>2565</v>
      </c>
      <c r="AG136" s="1087"/>
      <c r="AH136" s="1083">
        <f>SUM(AH96+AH135)</f>
        <v>1161</v>
      </c>
      <c r="AI136" s="1087"/>
      <c r="AJ136" s="1083">
        <f>SUM(AJ96+AJ135)</f>
        <v>666</v>
      </c>
      <c r="AK136" s="1087"/>
      <c r="AL136" s="1083">
        <f>SUM(AL96+AL135)</f>
        <v>216</v>
      </c>
      <c r="AM136" s="1087"/>
      <c r="AN136" s="1083">
        <f>SUM(AN96+AN135)</f>
        <v>279</v>
      </c>
      <c r="AO136" s="1087"/>
      <c r="AP136" s="1083">
        <f>SUM(AP96+AP135)</f>
        <v>1404</v>
      </c>
      <c r="AQ136" s="1087"/>
      <c r="AR136" s="1083">
        <f>SUM(AR96+AR135)</f>
        <v>4</v>
      </c>
      <c r="AS136" s="1087"/>
      <c r="AT136" s="1083">
        <f>SUM(AT96+AT135)</f>
        <v>0</v>
      </c>
      <c r="AU136" s="1087"/>
      <c r="AV136" s="1083">
        <f>SUM(AV96+AV135)</f>
        <v>3</v>
      </c>
      <c r="AW136" s="1087"/>
      <c r="AX136" s="1083">
        <f>SUM(AX96+AX135)</f>
        <v>5</v>
      </c>
      <c r="AY136" s="1087"/>
      <c r="AZ136" s="1083">
        <f>SUM(AZ96+AZ135)</f>
        <v>7</v>
      </c>
      <c r="BA136" s="1087"/>
      <c r="BB136" s="1083">
        <f>SUM(BB96+BB135)</f>
        <v>15.5</v>
      </c>
      <c r="BC136" s="1087"/>
      <c r="BD136" s="1083">
        <f>SUM(BD96+BD135)</f>
        <v>19.5</v>
      </c>
      <c r="BE136" s="1087"/>
      <c r="BF136" s="1083">
        <f>SUM(BF96+BF135)</f>
        <v>21</v>
      </c>
      <c r="BG136" s="1087"/>
      <c r="BH136" s="153"/>
      <c r="BI136" s="116"/>
      <c r="BJ136" s="116"/>
      <c r="BK136" s="116"/>
    </row>
    <row r="137" spans="3:63" s="115" customFormat="1" ht="25.5" customHeight="1" thickBot="1">
      <c r="C137" s="1216"/>
      <c r="D137" s="1642"/>
      <c r="E137" s="1092" t="s">
        <v>52</v>
      </c>
      <c r="F137" s="1093"/>
      <c r="G137" s="1093"/>
      <c r="H137" s="1093"/>
      <c r="I137" s="1093"/>
      <c r="J137" s="1093"/>
      <c r="K137" s="1093"/>
      <c r="L137" s="1093"/>
      <c r="M137" s="1093"/>
      <c r="N137" s="1093"/>
      <c r="O137" s="1093"/>
      <c r="P137" s="1093"/>
      <c r="Q137" s="1093"/>
      <c r="R137" s="1093"/>
      <c r="S137" s="1093"/>
      <c r="T137" s="1093"/>
      <c r="U137" s="1094"/>
      <c r="V137" s="1090">
        <f>SUM(V136+V84)</f>
        <v>23</v>
      </c>
      <c r="W137" s="1091"/>
      <c r="X137" s="1090">
        <f>SUM(X136+X84)</f>
        <v>40</v>
      </c>
      <c r="Y137" s="1091"/>
      <c r="Z137" s="1090"/>
      <c r="AA137" s="1091"/>
      <c r="AB137" s="1090">
        <f>SUM(AB136+AB84)</f>
        <v>1</v>
      </c>
      <c r="AC137" s="1091"/>
      <c r="AD137" s="1095">
        <f>SUM(AD136+AD84)</f>
        <v>240</v>
      </c>
      <c r="AE137" s="1096"/>
      <c r="AF137" s="1090">
        <f>SUM(AF136+AF84)</f>
        <v>7080</v>
      </c>
      <c r="AG137" s="1091"/>
      <c r="AH137" s="1090">
        <f>SUM(AH136+AH84)</f>
        <v>3816</v>
      </c>
      <c r="AI137" s="1091"/>
      <c r="AJ137" s="1090">
        <f>SUM(AJ136+AJ84)</f>
        <v>1737</v>
      </c>
      <c r="AK137" s="1091"/>
      <c r="AL137" s="1090">
        <f>SUM(AL136+AL84)</f>
        <v>1305</v>
      </c>
      <c r="AM137" s="1091"/>
      <c r="AN137" s="1090">
        <f>SUM(AN136+AN84)</f>
        <v>774</v>
      </c>
      <c r="AO137" s="1091"/>
      <c r="AP137" s="1090">
        <f>SUM(AP136+AP84)</f>
        <v>3264</v>
      </c>
      <c r="AQ137" s="1091"/>
      <c r="AR137" s="1083"/>
      <c r="AS137" s="1084"/>
      <c r="AT137" s="1083"/>
      <c r="AU137" s="1084"/>
      <c r="AV137" s="1083"/>
      <c r="AW137" s="1084"/>
      <c r="AX137" s="1083"/>
      <c r="AY137" s="1084"/>
      <c r="AZ137" s="1083"/>
      <c r="BA137" s="1084"/>
      <c r="BB137" s="1083"/>
      <c r="BC137" s="1084"/>
      <c r="BD137" s="1083"/>
      <c r="BE137" s="1084"/>
      <c r="BF137" s="1083"/>
      <c r="BG137" s="1087"/>
      <c r="BH137" s="153"/>
      <c r="BI137" s="116"/>
      <c r="BJ137" s="116"/>
      <c r="BK137" s="116"/>
    </row>
    <row r="138" spans="3:63" s="115" customFormat="1" ht="25.5" customHeight="1" thickBot="1">
      <c r="C138" s="1216"/>
      <c r="D138" s="1642"/>
      <c r="E138" s="1085" t="s">
        <v>53</v>
      </c>
      <c r="F138" s="1086"/>
      <c r="G138" s="1086"/>
      <c r="H138" s="1086"/>
      <c r="I138" s="1086"/>
      <c r="J138" s="1086"/>
      <c r="K138" s="1086"/>
      <c r="L138" s="1086"/>
      <c r="M138" s="1086"/>
      <c r="N138" s="1086"/>
      <c r="O138" s="1086"/>
      <c r="P138" s="1086"/>
      <c r="Q138" s="1086"/>
      <c r="R138" s="1086"/>
      <c r="S138" s="1086"/>
      <c r="T138" s="1086"/>
      <c r="U138" s="1086"/>
      <c r="V138" s="1086"/>
      <c r="W138" s="1086"/>
      <c r="X138" s="1086"/>
      <c r="Y138" s="1086"/>
      <c r="Z138" s="1086"/>
      <c r="AA138" s="1086"/>
      <c r="AB138" s="1086"/>
      <c r="AC138" s="1086"/>
      <c r="AD138" s="1086"/>
      <c r="AE138" s="1086"/>
      <c r="AF138" s="1086"/>
      <c r="AG138" s="1086"/>
      <c r="AH138" s="1086"/>
      <c r="AI138" s="1086"/>
      <c r="AJ138" s="1086"/>
      <c r="AK138" s="1086"/>
      <c r="AL138" s="1086"/>
      <c r="AM138" s="1086"/>
      <c r="AN138" s="1086"/>
      <c r="AO138" s="1086"/>
      <c r="AP138" s="1086"/>
      <c r="AQ138" s="1086"/>
      <c r="AR138" s="1083">
        <f>SUM(AR136+AR84)</f>
        <v>31</v>
      </c>
      <c r="AS138" s="1084"/>
      <c r="AT138" s="1083">
        <f>SUM(AT136+AT84)</f>
        <v>29</v>
      </c>
      <c r="AU138" s="1084"/>
      <c r="AV138" s="1083">
        <f>SUM(AV136+AV84)</f>
        <v>29</v>
      </c>
      <c r="AW138" s="1084"/>
      <c r="AX138" s="1083">
        <f>SUM(AX136+AX84)</f>
        <v>29</v>
      </c>
      <c r="AY138" s="1084"/>
      <c r="AZ138" s="1083">
        <f>SUM(AZ136+AZ84)</f>
        <v>30</v>
      </c>
      <c r="BA138" s="1084"/>
      <c r="BB138" s="1083">
        <f>SUM(BB136+BB84)</f>
        <v>30</v>
      </c>
      <c r="BC138" s="1084"/>
      <c r="BD138" s="1088">
        <f>SUM(BD136+BD84)</f>
        <v>28.5</v>
      </c>
      <c r="BE138" s="1089"/>
      <c r="BF138" s="1083">
        <f>SUM(BF136+BF84)</f>
        <v>21</v>
      </c>
      <c r="BG138" s="1087"/>
      <c r="BH138" s="153"/>
      <c r="BI138" s="116"/>
      <c r="BJ138" s="116"/>
      <c r="BK138" s="116"/>
    </row>
    <row r="139" spans="3:63" s="115" customFormat="1" ht="25.5" customHeight="1" thickBot="1">
      <c r="C139" s="1216"/>
      <c r="D139" s="1642"/>
      <c r="E139" s="1080" t="s">
        <v>54</v>
      </c>
      <c r="F139" s="1081"/>
      <c r="G139" s="1081"/>
      <c r="H139" s="1081"/>
      <c r="I139" s="1081"/>
      <c r="J139" s="1081"/>
      <c r="K139" s="1081"/>
      <c r="L139" s="1081"/>
      <c r="M139" s="1081"/>
      <c r="N139" s="1081"/>
      <c r="O139" s="1081"/>
      <c r="P139" s="1081"/>
      <c r="Q139" s="1081"/>
      <c r="R139" s="1081"/>
      <c r="S139" s="1081"/>
      <c r="T139" s="1081"/>
      <c r="U139" s="1081"/>
      <c r="V139" s="1081"/>
      <c r="W139" s="1081"/>
      <c r="X139" s="1081"/>
      <c r="Y139" s="1081"/>
      <c r="Z139" s="1081"/>
      <c r="AA139" s="1081"/>
      <c r="AB139" s="1081"/>
      <c r="AC139" s="1081"/>
      <c r="AD139" s="1081"/>
      <c r="AE139" s="1081"/>
      <c r="AF139" s="1081"/>
      <c r="AG139" s="1081"/>
      <c r="AH139" s="1081"/>
      <c r="AI139" s="1081"/>
      <c r="AJ139" s="1081"/>
      <c r="AK139" s="1081"/>
      <c r="AL139" s="1081"/>
      <c r="AM139" s="1081"/>
      <c r="AN139" s="1081"/>
      <c r="AO139" s="1081"/>
      <c r="AP139" s="1081"/>
      <c r="AQ139" s="1081"/>
      <c r="AR139" s="1078">
        <v>3</v>
      </c>
      <c r="AS139" s="1079"/>
      <c r="AT139" s="1070">
        <v>3</v>
      </c>
      <c r="AU139" s="1071"/>
      <c r="AV139" s="1072">
        <v>3</v>
      </c>
      <c r="AW139" s="1073"/>
      <c r="AX139" s="1067">
        <v>3</v>
      </c>
      <c r="AY139" s="1068"/>
      <c r="AZ139" s="1072">
        <v>3</v>
      </c>
      <c r="BA139" s="1073"/>
      <c r="BB139" s="1067">
        <v>3</v>
      </c>
      <c r="BC139" s="1068"/>
      <c r="BD139" s="1074">
        <v>3</v>
      </c>
      <c r="BE139" s="1073"/>
      <c r="BF139" s="1067">
        <v>2</v>
      </c>
      <c r="BG139" s="1068"/>
      <c r="BH139" s="153"/>
      <c r="BI139" s="116"/>
      <c r="BJ139" s="116"/>
      <c r="BK139" s="116"/>
    </row>
    <row r="140" spans="3:63" s="115" customFormat="1" ht="25.5" customHeight="1" thickBot="1">
      <c r="C140" s="1216"/>
      <c r="D140" s="1642"/>
      <c r="E140" s="1080" t="s">
        <v>55</v>
      </c>
      <c r="F140" s="1081"/>
      <c r="G140" s="1081"/>
      <c r="H140" s="1081"/>
      <c r="I140" s="1081"/>
      <c r="J140" s="1081"/>
      <c r="K140" s="1081"/>
      <c r="L140" s="1081"/>
      <c r="M140" s="1081"/>
      <c r="N140" s="1081"/>
      <c r="O140" s="1081"/>
      <c r="P140" s="1081"/>
      <c r="Q140" s="1081"/>
      <c r="R140" s="1081"/>
      <c r="S140" s="1081"/>
      <c r="T140" s="1081"/>
      <c r="U140" s="1081"/>
      <c r="V140" s="1081"/>
      <c r="W140" s="1081"/>
      <c r="X140" s="1081"/>
      <c r="Y140" s="1081"/>
      <c r="Z140" s="1081"/>
      <c r="AA140" s="1081"/>
      <c r="AB140" s="1081"/>
      <c r="AC140" s="1081"/>
      <c r="AD140" s="1081"/>
      <c r="AE140" s="1081"/>
      <c r="AF140" s="1081"/>
      <c r="AG140" s="1081"/>
      <c r="AH140" s="1081"/>
      <c r="AI140" s="1081"/>
      <c r="AJ140" s="1081"/>
      <c r="AK140" s="1081"/>
      <c r="AL140" s="1081"/>
      <c r="AM140" s="1081"/>
      <c r="AN140" s="1081"/>
      <c r="AO140" s="1081"/>
      <c r="AP140" s="1081"/>
      <c r="AQ140" s="1081"/>
      <c r="AR140" s="1078">
        <v>3</v>
      </c>
      <c r="AS140" s="1079"/>
      <c r="AT140" s="1070">
        <v>6</v>
      </c>
      <c r="AU140" s="1071"/>
      <c r="AV140" s="1072">
        <v>3</v>
      </c>
      <c r="AW140" s="1073"/>
      <c r="AX140" s="1067">
        <v>7</v>
      </c>
      <c r="AY140" s="1068"/>
      <c r="AZ140" s="1072">
        <v>4</v>
      </c>
      <c r="BA140" s="1073"/>
      <c r="BB140" s="1067">
        <v>8</v>
      </c>
      <c r="BC140" s="1068"/>
      <c r="BD140" s="1074">
        <v>6</v>
      </c>
      <c r="BE140" s="1073"/>
      <c r="BF140" s="1067">
        <v>3</v>
      </c>
      <c r="BG140" s="1068"/>
      <c r="BH140" s="153"/>
      <c r="BI140" s="116"/>
      <c r="BJ140" s="116"/>
      <c r="BK140" s="116"/>
    </row>
    <row r="141" spans="3:63" s="115" customFormat="1" ht="25.5" customHeight="1" thickBot="1">
      <c r="C141" s="1216"/>
      <c r="D141" s="1642"/>
      <c r="E141" s="1080" t="s">
        <v>56</v>
      </c>
      <c r="F141" s="1081"/>
      <c r="G141" s="1081"/>
      <c r="H141" s="1081"/>
      <c r="I141" s="1081"/>
      <c r="J141" s="1081"/>
      <c r="K141" s="1081"/>
      <c r="L141" s="1081"/>
      <c r="M141" s="1081"/>
      <c r="N141" s="1081"/>
      <c r="O141" s="1081"/>
      <c r="P141" s="1081"/>
      <c r="Q141" s="1081"/>
      <c r="R141" s="1081"/>
      <c r="S141" s="1081"/>
      <c r="T141" s="1081"/>
      <c r="U141" s="1081"/>
      <c r="V141" s="1081"/>
      <c r="W141" s="1081"/>
      <c r="X141" s="1081"/>
      <c r="Y141" s="1081"/>
      <c r="Z141" s="1081"/>
      <c r="AA141" s="1081"/>
      <c r="AB141" s="1081"/>
      <c r="AC141" s="1081"/>
      <c r="AD141" s="1081"/>
      <c r="AE141" s="1081"/>
      <c r="AF141" s="1081"/>
      <c r="AG141" s="1081"/>
      <c r="AH141" s="1081"/>
      <c r="AI141" s="1081"/>
      <c r="AJ141" s="1081"/>
      <c r="AK141" s="1081"/>
      <c r="AL141" s="1081"/>
      <c r="AM141" s="1081"/>
      <c r="AN141" s="1081"/>
      <c r="AO141" s="1081"/>
      <c r="AP141" s="1081"/>
      <c r="AQ141" s="1082"/>
      <c r="AR141" s="1078"/>
      <c r="AS141" s="1079"/>
      <c r="AT141" s="1070"/>
      <c r="AU141" s="1071"/>
      <c r="AV141" s="1072"/>
      <c r="AW141" s="1073"/>
      <c r="AX141" s="1067"/>
      <c r="AY141" s="1068"/>
      <c r="AZ141" s="1072"/>
      <c r="BA141" s="1073"/>
      <c r="BB141" s="1067"/>
      <c r="BC141" s="1068"/>
      <c r="BD141" s="1074"/>
      <c r="BE141" s="1073"/>
      <c r="BF141" s="1067"/>
      <c r="BG141" s="1068"/>
      <c r="BH141" s="153"/>
      <c r="BI141" s="116"/>
      <c r="BJ141" s="116"/>
      <c r="BK141" s="116"/>
    </row>
    <row r="142" spans="3:63" s="115" customFormat="1" ht="25.5" customHeight="1" thickBot="1">
      <c r="C142" s="1216"/>
      <c r="D142" s="1642"/>
      <c r="E142" s="1075" t="s">
        <v>57</v>
      </c>
      <c r="F142" s="1076"/>
      <c r="G142" s="1076"/>
      <c r="H142" s="1076"/>
      <c r="I142" s="1076"/>
      <c r="J142" s="1076"/>
      <c r="K142" s="1076"/>
      <c r="L142" s="1076"/>
      <c r="M142" s="1076"/>
      <c r="N142" s="1076"/>
      <c r="O142" s="1076"/>
      <c r="P142" s="1076"/>
      <c r="Q142" s="1076"/>
      <c r="R142" s="1076"/>
      <c r="S142" s="1076"/>
      <c r="T142" s="1076"/>
      <c r="U142" s="1076"/>
      <c r="V142" s="1076"/>
      <c r="W142" s="1076"/>
      <c r="X142" s="1076"/>
      <c r="Y142" s="1076"/>
      <c r="Z142" s="1076"/>
      <c r="AA142" s="1076"/>
      <c r="AB142" s="1076"/>
      <c r="AC142" s="1076"/>
      <c r="AD142" s="1076"/>
      <c r="AE142" s="1076"/>
      <c r="AF142" s="1076"/>
      <c r="AG142" s="1076"/>
      <c r="AH142" s="1076"/>
      <c r="AI142" s="1076"/>
      <c r="AJ142" s="1076"/>
      <c r="AK142" s="1076"/>
      <c r="AL142" s="1076"/>
      <c r="AM142" s="1076"/>
      <c r="AN142" s="1076"/>
      <c r="AO142" s="1076"/>
      <c r="AP142" s="1076"/>
      <c r="AQ142" s="1077"/>
      <c r="AR142" s="1078"/>
      <c r="AS142" s="1079"/>
      <c r="AT142" s="1070"/>
      <c r="AU142" s="1071"/>
      <c r="AV142" s="1078"/>
      <c r="AW142" s="1079"/>
      <c r="AX142" s="1070"/>
      <c r="AY142" s="1071"/>
      <c r="AZ142" s="1072"/>
      <c r="BA142" s="1073"/>
      <c r="BB142" s="1067"/>
      <c r="BC142" s="1068"/>
      <c r="BD142" s="1074">
        <v>1</v>
      </c>
      <c r="BE142" s="1073"/>
      <c r="BF142" s="1067"/>
      <c r="BG142" s="1068"/>
      <c r="BH142" s="153"/>
      <c r="BI142" s="116"/>
      <c r="BJ142" s="116"/>
      <c r="BK142" s="116"/>
    </row>
    <row r="143" spans="3:63" s="115" customFormat="1" ht="25.5" customHeight="1" thickBot="1">
      <c r="C143" s="1216"/>
      <c r="D143" s="1642"/>
      <c r="E143" s="382"/>
      <c r="F143" s="1069" t="s">
        <v>390</v>
      </c>
      <c r="G143" s="1069"/>
      <c r="H143" s="1069"/>
      <c r="I143" s="1069"/>
      <c r="J143" s="1069"/>
      <c r="K143" s="1069"/>
      <c r="L143" s="1069"/>
      <c r="M143" s="1069"/>
      <c r="N143" s="1069"/>
      <c r="O143" s="1069"/>
      <c r="P143" s="1069"/>
      <c r="Q143" s="1069"/>
      <c r="R143" s="1069"/>
      <c r="S143" s="1069"/>
      <c r="T143" s="1069"/>
      <c r="U143" s="1069"/>
      <c r="V143" s="1069"/>
      <c r="W143" s="1069"/>
      <c r="X143" s="1069"/>
      <c r="Y143" s="1069"/>
      <c r="Z143" s="1069"/>
      <c r="AA143" s="1069"/>
      <c r="AB143" s="1069"/>
      <c r="AC143" s="1069"/>
      <c r="AD143" s="383"/>
      <c r="AE143" s="383"/>
      <c r="AF143" s="383"/>
      <c r="AG143" s="383"/>
      <c r="AH143" s="383"/>
      <c r="AI143" s="383"/>
      <c r="AJ143" s="383"/>
      <c r="AK143" s="383"/>
      <c r="AL143" s="383"/>
      <c r="AM143" s="383"/>
      <c r="AN143" s="383"/>
      <c r="AO143" s="383"/>
      <c r="AP143" s="383"/>
      <c r="AQ143" s="383"/>
      <c r="AR143" s="383"/>
      <c r="AS143" s="383"/>
      <c r="AT143" s="383"/>
      <c r="AU143" s="383"/>
      <c r="AV143" s="383"/>
      <c r="AW143" s="383"/>
      <c r="AX143" s="383"/>
      <c r="AY143" s="383"/>
      <c r="AZ143" s="383"/>
      <c r="BA143" s="383"/>
      <c r="BB143" s="383"/>
      <c r="BC143" s="383"/>
      <c r="BD143" s="383"/>
      <c r="BE143" s="383"/>
      <c r="BF143" s="383"/>
      <c r="BG143" s="384"/>
      <c r="BH143" s="153"/>
      <c r="BI143" s="116"/>
      <c r="BJ143" s="116"/>
      <c r="BK143" s="116"/>
    </row>
    <row r="144" spans="3:63" s="228" customFormat="1" ht="25.5" customHeight="1">
      <c r="C144" s="1216"/>
      <c r="D144" s="1642"/>
      <c r="E144" s="226" t="s">
        <v>341</v>
      </c>
      <c r="F144" s="1122" t="s">
        <v>344</v>
      </c>
      <c r="G144" s="1122"/>
      <c r="H144" s="1122"/>
      <c r="I144" s="1122"/>
      <c r="J144" s="1122"/>
      <c r="K144" s="1122"/>
      <c r="L144" s="1122"/>
      <c r="M144" s="1122"/>
      <c r="N144" s="1122"/>
      <c r="O144" s="1122"/>
      <c r="P144" s="1122"/>
      <c r="Q144" s="1122"/>
      <c r="R144" s="1122"/>
      <c r="S144" s="1122"/>
      <c r="T144" s="1122"/>
      <c r="U144" s="1123"/>
      <c r="V144" s="1131">
        <v>3</v>
      </c>
      <c r="W144" s="1132"/>
      <c r="X144" s="1133"/>
      <c r="Y144" s="1132"/>
      <c r="Z144" s="1134"/>
      <c r="AA144" s="1135"/>
      <c r="AB144" s="1136">
        <v>1</v>
      </c>
      <c r="AC144" s="1136"/>
      <c r="AD144" s="1131">
        <v>4</v>
      </c>
      <c r="AE144" s="1132"/>
      <c r="AF144" s="1126">
        <f aca="true" t="shared" si="17" ref="AF144:AF157">PRODUCT(AD144,30)</f>
        <v>120</v>
      </c>
      <c r="AG144" s="1125"/>
      <c r="AH144" s="1129">
        <f aca="true" t="shared" si="18" ref="AH144:AH157">SUM(AJ144:AO144)</f>
        <v>54</v>
      </c>
      <c r="AI144" s="1129"/>
      <c r="AJ144" s="1126">
        <v>36</v>
      </c>
      <c r="AK144" s="1125"/>
      <c r="AL144" s="1128">
        <v>18</v>
      </c>
      <c r="AM144" s="1128"/>
      <c r="AN144" s="1126"/>
      <c r="AO144" s="1125"/>
      <c r="AP144" s="1129">
        <f aca="true" t="shared" si="19" ref="AP144:AP157">MIN(AF144-AH144)</f>
        <v>66</v>
      </c>
      <c r="AQ144" s="1129"/>
      <c r="AR144" s="1126"/>
      <c r="AS144" s="1127"/>
      <c r="AT144" s="1124"/>
      <c r="AU144" s="1125"/>
      <c r="AV144" s="1126">
        <v>3</v>
      </c>
      <c r="AW144" s="1127"/>
      <c r="AX144" s="1124"/>
      <c r="AY144" s="1125"/>
      <c r="AZ144" s="1126"/>
      <c r="BA144" s="1127"/>
      <c r="BB144" s="1124"/>
      <c r="BC144" s="1125"/>
      <c r="BD144" s="1126"/>
      <c r="BE144" s="1127"/>
      <c r="BF144" s="1124"/>
      <c r="BG144" s="1125"/>
      <c r="BH144" s="229"/>
      <c r="BI144" s="230"/>
      <c r="BJ144" s="230"/>
      <c r="BK144" s="230"/>
    </row>
    <row r="145" spans="3:63" s="228" customFormat="1" ht="25.5" customHeight="1">
      <c r="C145" s="1216"/>
      <c r="D145" s="1642"/>
      <c r="E145" s="226" t="s">
        <v>346</v>
      </c>
      <c r="F145" s="1121" t="s">
        <v>342</v>
      </c>
      <c r="G145" s="1122"/>
      <c r="H145" s="1122"/>
      <c r="I145" s="1122"/>
      <c r="J145" s="1122"/>
      <c r="K145" s="1122"/>
      <c r="L145" s="1122"/>
      <c r="M145" s="1122"/>
      <c r="N145" s="1122"/>
      <c r="O145" s="1122"/>
      <c r="P145" s="1122"/>
      <c r="Q145" s="1122"/>
      <c r="R145" s="1122"/>
      <c r="S145" s="1122"/>
      <c r="T145" s="1122"/>
      <c r="U145" s="1123"/>
      <c r="V145" s="1119"/>
      <c r="W145" s="1120"/>
      <c r="X145" s="1136">
        <v>4</v>
      </c>
      <c r="Y145" s="1120"/>
      <c r="Z145" s="1165"/>
      <c r="AA145" s="1166"/>
      <c r="AB145" s="1161"/>
      <c r="AC145" s="1161"/>
      <c r="AD145" s="1119">
        <v>2.5</v>
      </c>
      <c r="AE145" s="1120"/>
      <c r="AF145" s="1162">
        <f t="shared" si="17"/>
        <v>75</v>
      </c>
      <c r="AG145" s="1163"/>
      <c r="AH145" s="1164">
        <f t="shared" si="18"/>
        <v>54</v>
      </c>
      <c r="AI145" s="1164"/>
      <c r="AJ145" s="1164">
        <v>36</v>
      </c>
      <c r="AK145" s="1164"/>
      <c r="AL145" s="1164">
        <v>18</v>
      </c>
      <c r="AM145" s="1164"/>
      <c r="AN145" s="1164"/>
      <c r="AO145" s="1164"/>
      <c r="AP145" s="1164">
        <f t="shared" si="19"/>
        <v>21</v>
      </c>
      <c r="AQ145" s="1164"/>
      <c r="AR145" s="1155"/>
      <c r="AS145" s="1156"/>
      <c r="AT145" s="1169"/>
      <c r="AU145" s="1159"/>
      <c r="AV145" s="1170"/>
      <c r="AW145" s="1169"/>
      <c r="AX145" s="1156">
        <v>3</v>
      </c>
      <c r="AY145" s="1159"/>
      <c r="AZ145" s="1155"/>
      <c r="BA145" s="1156"/>
      <c r="BB145" s="1157"/>
      <c r="BC145" s="1158"/>
      <c r="BD145" s="1160"/>
      <c r="BE145" s="1157"/>
      <c r="BF145" s="1156"/>
      <c r="BG145" s="1159"/>
      <c r="BH145" s="229"/>
      <c r="BI145" s="230"/>
      <c r="BJ145" s="230"/>
      <c r="BK145" s="230"/>
    </row>
    <row r="146" spans="3:63" s="228" customFormat="1" ht="25.5" customHeight="1">
      <c r="C146" s="1216"/>
      <c r="D146" s="1642"/>
      <c r="E146" s="226" t="s">
        <v>347</v>
      </c>
      <c r="F146" s="1122" t="s">
        <v>343</v>
      </c>
      <c r="G146" s="1122"/>
      <c r="H146" s="1122"/>
      <c r="I146" s="1122"/>
      <c r="J146" s="1122"/>
      <c r="K146" s="1122"/>
      <c r="L146" s="1122"/>
      <c r="M146" s="1122"/>
      <c r="N146" s="1122"/>
      <c r="O146" s="1122"/>
      <c r="P146" s="1122"/>
      <c r="Q146" s="1122"/>
      <c r="R146" s="1122"/>
      <c r="S146" s="1122"/>
      <c r="T146" s="1122"/>
      <c r="U146" s="1123"/>
      <c r="V146" s="1151"/>
      <c r="W146" s="1152"/>
      <c r="X146" s="1153">
        <v>4</v>
      </c>
      <c r="Y146" s="1152"/>
      <c r="Z146" s="1154"/>
      <c r="AA146" s="1154"/>
      <c r="AB146" s="1134"/>
      <c r="AC146" s="1135"/>
      <c r="AD146" s="1131">
        <v>2.5</v>
      </c>
      <c r="AE146" s="1132"/>
      <c r="AF146" s="1126">
        <f t="shared" si="17"/>
        <v>75</v>
      </c>
      <c r="AG146" s="1125"/>
      <c r="AH146" s="1129">
        <f t="shared" si="18"/>
        <v>54</v>
      </c>
      <c r="AI146" s="1129"/>
      <c r="AJ146" s="1147">
        <v>36</v>
      </c>
      <c r="AK146" s="1146"/>
      <c r="AL146" s="1147">
        <v>18</v>
      </c>
      <c r="AM146" s="1146"/>
      <c r="AN146" s="1147"/>
      <c r="AO146" s="1124"/>
      <c r="AP146" s="1129">
        <f t="shared" si="19"/>
        <v>21</v>
      </c>
      <c r="AQ146" s="1129"/>
      <c r="AR146" s="1147"/>
      <c r="AS146" s="1145"/>
      <c r="AT146" s="1145"/>
      <c r="AU146" s="1146"/>
      <c r="AV146" s="1147"/>
      <c r="AW146" s="1145"/>
      <c r="AX146" s="1145">
        <v>3</v>
      </c>
      <c r="AY146" s="1146"/>
      <c r="AZ146" s="1147"/>
      <c r="BA146" s="1145"/>
      <c r="BB146" s="1145"/>
      <c r="BC146" s="1146"/>
      <c r="BD146" s="1147"/>
      <c r="BE146" s="1145"/>
      <c r="BF146" s="1145"/>
      <c r="BG146" s="1146"/>
      <c r="BH146" s="229"/>
      <c r="BI146" s="230"/>
      <c r="BJ146" s="230"/>
      <c r="BK146" s="230"/>
    </row>
    <row r="147" spans="3:63" s="228" customFormat="1" ht="25.5" customHeight="1">
      <c r="C147" s="1216"/>
      <c r="D147" s="1642"/>
      <c r="E147" s="226" t="s">
        <v>348</v>
      </c>
      <c r="F147" s="1122" t="s">
        <v>349</v>
      </c>
      <c r="G147" s="1122"/>
      <c r="H147" s="1122"/>
      <c r="I147" s="1122"/>
      <c r="J147" s="1122"/>
      <c r="K147" s="1122"/>
      <c r="L147" s="1122"/>
      <c r="M147" s="1122"/>
      <c r="N147" s="1122"/>
      <c r="O147" s="1122"/>
      <c r="P147" s="1122"/>
      <c r="Q147" s="1122"/>
      <c r="R147" s="1122"/>
      <c r="S147" s="1122"/>
      <c r="T147" s="1122"/>
      <c r="U147" s="1123"/>
      <c r="V147" s="1148"/>
      <c r="W147" s="1149"/>
      <c r="X147" s="1150">
        <v>6</v>
      </c>
      <c r="Y147" s="1149"/>
      <c r="Z147" s="1141"/>
      <c r="AA147" s="1141"/>
      <c r="AB147" s="1138"/>
      <c r="AC147" s="1139"/>
      <c r="AD147" s="1119">
        <v>3</v>
      </c>
      <c r="AE147" s="1120"/>
      <c r="AF147" s="1114">
        <f t="shared" si="17"/>
        <v>90</v>
      </c>
      <c r="AG147" s="986"/>
      <c r="AH147" s="1137">
        <f t="shared" si="18"/>
        <v>54</v>
      </c>
      <c r="AI147" s="1137"/>
      <c r="AJ147" s="1144">
        <v>36</v>
      </c>
      <c r="AK147" s="1143"/>
      <c r="AL147" s="1144">
        <v>18</v>
      </c>
      <c r="AM147" s="1143"/>
      <c r="AN147" s="1144"/>
      <c r="AO147" s="1116"/>
      <c r="AP147" s="1137">
        <f t="shared" si="19"/>
        <v>36</v>
      </c>
      <c r="AQ147" s="1137"/>
      <c r="AR147" s="1144"/>
      <c r="AS147" s="1142"/>
      <c r="AT147" s="1142"/>
      <c r="AU147" s="1143"/>
      <c r="AV147" s="1144"/>
      <c r="AW147" s="1142"/>
      <c r="AX147" s="1142"/>
      <c r="AY147" s="1143"/>
      <c r="AZ147" s="1144"/>
      <c r="BA147" s="1142"/>
      <c r="BB147" s="1142">
        <v>3</v>
      </c>
      <c r="BC147" s="1143"/>
      <c r="BD147" s="1144"/>
      <c r="BE147" s="1142"/>
      <c r="BF147" s="1142"/>
      <c r="BG147" s="1143"/>
      <c r="BH147" s="229"/>
      <c r="BI147" s="230"/>
      <c r="BJ147" s="230"/>
      <c r="BK147" s="230"/>
    </row>
    <row r="148" spans="3:63" s="228" customFormat="1" ht="25.5" customHeight="1">
      <c r="C148" s="1216"/>
      <c r="D148" s="1642"/>
      <c r="E148" s="226" t="s">
        <v>350</v>
      </c>
      <c r="F148" s="1122" t="s">
        <v>345</v>
      </c>
      <c r="G148" s="1122"/>
      <c r="H148" s="1122"/>
      <c r="I148" s="1122"/>
      <c r="J148" s="1122"/>
      <c r="K148" s="1122"/>
      <c r="L148" s="1122"/>
      <c r="M148" s="1122"/>
      <c r="N148" s="1122"/>
      <c r="O148" s="1122"/>
      <c r="P148" s="1122"/>
      <c r="Q148" s="1122"/>
      <c r="R148" s="1122"/>
      <c r="S148" s="1122"/>
      <c r="T148" s="1122"/>
      <c r="U148" s="1123"/>
      <c r="V148" s="1119">
        <v>6</v>
      </c>
      <c r="W148" s="1120"/>
      <c r="X148" s="1136"/>
      <c r="Y148" s="1120"/>
      <c r="Z148" s="1138"/>
      <c r="AA148" s="1139"/>
      <c r="AB148" s="1136">
        <v>1</v>
      </c>
      <c r="AC148" s="1136"/>
      <c r="AD148" s="1119">
        <v>4</v>
      </c>
      <c r="AE148" s="1120"/>
      <c r="AF148" s="1114">
        <f t="shared" si="17"/>
        <v>120</v>
      </c>
      <c r="AG148" s="986"/>
      <c r="AH148" s="1137">
        <f t="shared" si="18"/>
        <v>54</v>
      </c>
      <c r="AI148" s="1137"/>
      <c r="AJ148" s="1114">
        <v>36</v>
      </c>
      <c r="AK148" s="986"/>
      <c r="AL148" s="1130">
        <v>18</v>
      </c>
      <c r="AM148" s="1130"/>
      <c r="AN148" s="1114"/>
      <c r="AO148" s="986"/>
      <c r="AP148" s="1137">
        <f t="shared" si="19"/>
        <v>66</v>
      </c>
      <c r="AQ148" s="1137"/>
      <c r="AR148" s="1114"/>
      <c r="AS148" s="1115"/>
      <c r="AT148" s="1116"/>
      <c r="AU148" s="986"/>
      <c r="AV148" s="1114"/>
      <c r="AW148" s="1115"/>
      <c r="AX148" s="1116"/>
      <c r="AY148" s="986"/>
      <c r="AZ148" s="1114"/>
      <c r="BA148" s="1115"/>
      <c r="BB148" s="1116">
        <v>3</v>
      </c>
      <c r="BC148" s="986"/>
      <c r="BD148" s="1114"/>
      <c r="BE148" s="1115"/>
      <c r="BF148" s="1116"/>
      <c r="BG148" s="986"/>
      <c r="BH148" s="229"/>
      <c r="BI148" s="230"/>
      <c r="BJ148" s="230"/>
      <c r="BK148" s="230"/>
    </row>
    <row r="149" spans="3:63" s="228" customFormat="1" ht="25.5" customHeight="1">
      <c r="C149" s="1216"/>
      <c r="D149" s="1642"/>
      <c r="E149" s="226" t="s">
        <v>351</v>
      </c>
      <c r="F149" s="1122" t="s">
        <v>391</v>
      </c>
      <c r="G149" s="1122"/>
      <c r="H149" s="1122"/>
      <c r="I149" s="1122"/>
      <c r="J149" s="1122"/>
      <c r="K149" s="1122"/>
      <c r="L149" s="1122"/>
      <c r="M149" s="1122"/>
      <c r="N149" s="1122"/>
      <c r="O149" s="1122"/>
      <c r="P149" s="1122"/>
      <c r="Q149" s="1122"/>
      <c r="R149" s="1122"/>
      <c r="S149" s="1122"/>
      <c r="T149" s="1122"/>
      <c r="U149" s="1123"/>
      <c r="V149" s="1119"/>
      <c r="W149" s="1120"/>
      <c r="X149" s="1136">
        <v>7</v>
      </c>
      <c r="Y149" s="1120"/>
      <c r="Z149" s="1138"/>
      <c r="AA149" s="1139"/>
      <c r="AB149" s="1141"/>
      <c r="AC149" s="1141"/>
      <c r="AD149" s="1119">
        <v>3</v>
      </c>
      <c r="AE149" s="1120"/>
      <c r="AF149" s="1114">
        <f t="shared" si="17"/>
        <v>90</v>
      </c>
      <c r="AG149" s="986"/>
      <c r="AH149" s="1137">
        <f t="shared" si="18"/>
        <v>36</v>
      </c>
      <c r="AI149" s="1137"/>
      <c r="AJ149" s="1114">
        <v>18</v>
      </c>
      <c r="AK149" s="986"/>
      <c r="AL149" s="1130">
        <v>18</v>
      </c>
      <c r="AM149" s="1130"/>
      <c r="AN149" s="1114"/>
      <c r="AO149" s="986"/>
      <c r="AP149" s="1137">
        <f t="shared" si="19"/>
        <v>54</v>
      </c>
      <c r="AQ149" s="1137"/>
      <c r="AR149" s="1114"/>
      <c r="AS149" s="1115"/>
      <c r="AT149" s="1116"/>
      <c r="AU149" s="986"/>
      <c r="AV149" s="1114"/>
      <c r="AW149" s="1115"/>
      <c r="AX149" s="1116"/>
      <c r="AY149" s="986"/>
      <c r="AZ149" s="1114"/>
      <c r="BA149" s="1115"/>
      <c r="BB149" s="1116"/>
      <c r="BC149" s="986"/>
      <c r="BD149" s="1114">
        <v>2</v>
      </c>
      <c r="BE149" s="1115"/>
      <c r="BF149" s="1116"/>
      <c r="BG149" s="986"/>
      <c r="BH149" s="229"/>
      <c r="BI149" s="230"/>
      <c r="BJ149" s="230"/>
      <c r="BK149" s="230"/>
    </row>
    <row r="150" spans="3:63" s="228" customFormat="1" ht="25.5" customHeight="1">
      <c r="C150" s="1216"/>
      <c r="D150" s="1642"/>
      <c r="E150" s="226" t="s">
        <v>353</v>
      </c>
      <c r="F150" s="1122" t="s">
        <v>352</v>
      </c>
      <c r="G150" s="1122"/>
      <c r="H150" s="1122"/>
      <c r="I150" s="1122"/>
      <c r="J150" s="1122"/>
      <c r="K150" s="1122"/>
      <c r="L150" s="1122"/>
      <c r="M150" s="1122"/>
      <c r="N150" s="1122"/>
      <c r="O150" s="1122"/>
      <c r="P150" s="1122"/>
      <c r="Q150" s="1122"/>
      <c r="R150" s="1122"/>
      <c r="S150" s="1122"/>
      <c r="T150" s="1122"/>
      <c r="U150" s="1123"/>
      <c r="V150" s="1119">
        <v>7</v>
      </c>
      <c r="W150" s="1120"/>
      <c r="X150" s="1136"/>
      <c r="Y150" s="1120"/>
      <c r="Z150" s="1138"/>
      <c r="AA150" s="1139"/>
      <c r="AB150" s="1140"/>
      <c r="AC150" s="1140"/>
      <c r="AD150" s="1119">
        <v>3</v>
      </c>
      <c r="AE150" s="1120"/>
      <c r="AF150" s="1114">
        <f t="shared" si="17"/>
        <v>90</v>
      </c>
      <c r="AG150" s="986"/>
      <c r="AH150" s="1137">
        <f t="shared" si="18"/>
        <v>36</v>
      </c>
      <c r="AI150" s="1137"/>
      <c r="AJ150" s="1114">
        <v>18</v>
      </c>
      <c r="AK150" s="986"/>
      <c r="AL150" s="1130">
        <v>18</v>
      </c>
      <c r="AM150" s="1130"/>
      <c r="AN150" s="1114"/>
      <c r="AO150" s="986"/>
      <c r="AP150" s="1137">
        <f t="shared" si="19"/>
        <v>54</v>
      </c>
      <c r="AQ150" s="1137"/>
      <c r="AR150" s="1114"/>
      <c r="AS150" s="1115"/>
      <c r="AT150" s="1116"/>
      <c r="AU150" s="986"/>
      <c r="AV150" s="1114"/>
      <c r="AW150" s="1115"/>
      <c r="AX150" s="1116"/>
      <c r="AY150" s="986"/>
      <c r="AZ150" s="1114"/>
      <c r="BA150" s="1115"/>
      <c r="BB150" s="1116"/>
      <c r="BC150" s="986"/>
      <c r="BD150" s="1114">
        <v>2</v>
      </c>
      <c r="BE150" s="1115"/>
      <c r="BF150" s="1116"/>
      <c r="BG150" s="986"/>
      <c r="BH150" s="229"/>
      <c r="BI150" s="230"/>
      <c r="BJ150" s="230"/>
      <c r="BK150" s="230"/>
    </row>
    <row r="151" spans="3:63" s="228" customFormat="1" ht="25.5" customHeight="1">
      <c r="C151" s="1216"/>
      <c r="D151" s="1642"/>
      <c r="E151" s="226" t="s">
        <v>354</v>
      </c>
      <c r="F151" s="1121" t="s">
        <v>356</v>
      </c>
      <c r="G151" s="1122"/>
      <c r="H151" s="1122"/>
      <c r="I151" s="1122"/>
      <c r="J151" s="1122"/>
      <c r="K151" s="1122"/>
      <c r="L151" s="1122"/>
      <c r="M151" s="1122"/>
      <c r="N151" s="1122"/>
      <c r="O151" s="1122"/>
      <c r="P151" s="1122"/>
      <c r="Q151" s="1122"/>
      <c r="R151" s="1122"/>
      <c r="S151" s="1122"/>
      <c r="T151" s="1122"/>
      <c r="U151" s="1122"/>
      <c r="V151" s="1119"/>
      <c r="W151" s="1120"/>
      <c r="X151" s="1136">
        <v>7.8</v>
      </c>
      <c r="Y151" s="1136"/>
      <c r="Z151" s="1117"/>
      <c r="AA151" s="1118"/>
      <c r="AB151" s="1136">
        <v>1</v>
      </c>
      <c r="AC151" s="1136"/>
      <c r="AD151" s="1119">
        <f>3.5+3.5+1</f>
        <v>8</v>
      </c>
      <c r="AE151" s="1120"/>
      <c r="AF151" s="1130">
        <f t="shared" si="17"/>
        <v>240</v>
      </c>
      <c r="AG151" s="986"/>
      <c r="AH151" s="1116">
        <f t="shared" si="18"/>
        <v>117</v>
      </c>
      <c r="AI151" s="1115"/>
      <c r="AJ151" s="1114">
        <v>54</v>
      </c>
      <c r="AK151" s="986"/>
      <c r="AL151" s="1114"/>
      <c r="AM151" s="986"/>
      <c r="AN151" s="1114">
        <f>36+27</f>
        <v>63</v>
      </c>
      <c r="AO151" s="986"/>
      <c r="AP151" s="1130">
        <f t="shared" si="19"/>
        <v>123</v>
      </c>
      <c r="AQ151" s="1115"/>
      <c r="AR151" s="1114"/>
      <c r="AS151" s="1115"/>
      <c r="AT151" s="1116"/>
      <c r="AU151" s="1130"/>
      <c r="AV151" s="1114"/>
      <c r="AW151" s="1115"/>
      <c r="AX151" s="1130"/>
      <c r="AY151" s="986"/>
      <c r="AZ151" s="1130"/>
      <c r="BA151" s="1115"/>
      <c r="BB151" s="1130"/>
      <c r="BC151" s="1130"/>
      <c r="BD151" s="1114">
        <v>4</v>
      </c>
      <c r="BE151" s="1115"/>
      <c r="BF151" s="1130">
        <v>5</v>
      </c>
      <c r="BG151" s="986"/>
      <c r="BH151" s="229"/>
      <c r="BI151" s="230"/>
      <c r="BJ151" s="230"/>
      <c r="BK151" s="230"/>
    </row>
    <row r="152" spans="3:63" s="228" customFormat="1" ht="25.5" customHeight="1">
      <c r="C152" s="1216"/>
      <c r="D152" s="1642"/>
      <c r="E152" s="226" t="s">
        <v>355</v>
      </c>
      <c r="F152" s="1121" t="s">
        <v>357</v>
      </c>
      <c r="G152" s="1122"/>
      <c r="H152" s="1122"/>
      <c r="I152" s="1122"/>
      <c r="J152" s="1122"/>
      <c r="K152" s="1122"/>
      <c r="L152" s="1122"/>
      <c r="M152" s="1122"/>
      <c r="N152" s="1122"/>
      <c r="O152" s="1122"/>
      <c r="P152" s="1122"/>
      <c r="Q152" s="1122"/>
      <c r="R152" s="1122"/>
      <c r="S152" s="1122"/>
      <c r="T152" s="1122"/>
      <c r="U152" s="1123"/>
      <c r="V152" s="1119">
        <v>7</v>
      </c>
      <c r="W152" s="1120"/>
      <c r="X152" s="1119"/>
      <c r="Y152" s="1120"/>
      <c r="Z152" s="1117"/>
      <c r="AA152" s="1118"/>
      <c r="AB152" s="1117"/>
      <c r="AC152" s="1118"/>
      <c r="AD152" s="1119">
        <v>3</v>
      </c>
      <c r="AE152" s="1120"/>
      <c r="AF152" s="1114">
        <f t="shared" si="17"/>
        <v>90</v>
      </c>
      <c r="AG152" s="986"/>
      <c r="AH152" s="1114">
        <f t="shared" si="18"/>
        <v>54</v>
      </c>
      <c r="AI152" s="986"/>
      <c r="AJ152" s="1114">
        <v>36</v>
      </c>
      <c r="AK152" s="986"/>
      <c r="AL152" s="1114">
        <v>18</v>
      </c>
      <c r="AM152" s="986"/>
      <c r="AN152" s="1114"/>
      <c r="AO152" s="986"/>
      <c r="AP152" s="1114">
        <f t="shared" si="19"/>
        <v>36</v>
      </c>
      <c r="AQ152" s="986"/>
      <c r="AR152" s="1114"/>
      <c r="AS152" s="1115"/>
      <c r="AT152" s="1116"/>
      <c r="AU152" s="986"/>
      <c r="AV152" s="1114"/>
      <c r="AW152" s="1115"/>
      <c r="AX152" s="1116"/>
      <c r="AY152" s="986"/>
      <c r="AZ152" s="1114"/>
      <c r="BA152" s="1115"/>
      <c r="BB152" s="1116"/>
      <c r="BC152" s="986"/>
      <c r="BD152" s="1114">
        <v>3</v>
      </c>
      <c r="BE152" s="1115"/>
      <c r="BF152" s="1116"/>
      <c r="BG152" s="986"/>
      <c r="BH152" s="229"/>
      <c r="BI152" s="230"/>
      <c r="BJ152" s="230"/>
      <c r="BK152" s="230"/>
    </row>
    <row r="153" spans="3:63" s="228" customFormat="1" ht="25.5" customHeight="1">
      <c r="C153" s="1216"/>
      <c r="D153" s="1642"/>
      <c r="E153" s="226" t="s">
        <v>360</v>
      </c>
      <c r="F153" s="1121" t="s">
        <v>443</v>
      </c>
      <c r="G153" s="1122"/>
      <c r="H153" s="1122"/>
      <c r="I153" s="1122"/>
      <c r="J153" s="1122"/>
      <c r="K153" s="1122"/>
      <c r="L153" s="1122"/>
      <c r="M153" s="1122"/>
      <c r="N153" s="1122"/>
      <c r="O153" s="1122"/>
      <c r="P153" s="1122"/>
      <c r="Q153" s="1122"/>
      <c r="R153" s="1122"/>
      <c r="S153" s="1122"/>
      <c r="T153" s="1122"/>
      <c r="U153" s="1123"/>
      <c r="V153" s="1119"/>
      <c r="W153" s="1120"/>
      <c r="X153" s="1119">
        <v>7</v>
      </c>
      <c r="Y153" s="1120"/>
      <c r="Z153" s="1117"/>
      <c r="AA153" s="1118"/>
      <c r="AB153" s="1117"/>
      <c r="AC153" s="1118"/>
      <c r="AD153" s="1119">
        <v>3</v>
      </c>
      <c r="AE153" s="1120"/>
      <c r="AF153" s="1114">
        <f t="shared" si="17"/>
        <v>90</v>
      </c>
      <c r="AG153" s="986"/>
      <c r="AH153" s="1114">
        <f t="shared" si="18"/>
        <v>54</v>
      </c>
      <c r="AI153" s="986"/>
      <c r="AJ153" s="1114">
        <v>18</v>
      </c>
      <c r="AK153" s="986"/>
      <c r="AL153" s="1114">
        <v>18</v>
      </c>
      <c r="AM153" s="986"/>
      <c r="AN153" s="1114">
        <v>18</v>
      </c>
      <c r="AO153" s="986"/>
      <c r="AP153" s="1114">
        <f t="shared" si="19"/>
        <v>36</v>
      </c>
      <c r="AQ153" s="986"/>
      <c r="AR153" s="1114"/>
      <c r="AS153" s="1115"/>
      <c r="AT153" s="1116"/>
      <c r="AU153" s="986"/>
      <c r="AV153" s="1114"/>
      <c r="AW153" s="1115"/>
      <c r="AX153" s="1116"/>
      <c r="AY153" s="986"/>
      <c r="AZ153" s="1114"/>
      <c r="BA153" s="1115"/>
      <c r="BB153" s="1116"/>
      <c r="BC153" s="986"/>
      <c r="BD153" s="1114">
        <v>3</v>
      </c>
      <c r="BE153" s="1115"/>
      <c r="BF153" s="1116"/>
      <c r="BG153" s="986"/>
      <c r="BH153" s="229"/>
      <c r="BI153" s="230"/>
      <c r="BJ153" s="230"/>
      <c r="BK153" s="230"/>
    </row>
    <row r="154" spans="3:63" s="228" customFormat="1" ht="25.5" customHeight="1">
      <c r="C154" s="1216"/>
      <c r="D154" s="1642"/>
      <c r="E154" s="226" t="s">
        <v>361</v>
      </c>
      <c r="F154" s="1121" t="s">
        <v>358</v>
      </c>
      <c r="G154" s="1122"/>
      <c r="H154" s="1122"/>
      <c r="I154" s="1122"/>
      <c r="J154" s="1122"/>
      <c r="K154" s="1122"/>
      <c r="L154" s="1122"/>
      <c r="M154" s="1122"/>
      <c r="N154" s="1122"/>
      <c r="O154" s="1122"/>
      <c r="P154" s="1122"/>
      <c r="Q154" s="1122"/>
      <c r="R154" s="1122"/>
      <c r="S154" s="1122"/>
      <c r="T154" s="1122"/>
      <c r="U154" s="1123"/>
      <c r="V154" s="1119"/>
      <c r="W154" s="1120"/>
      <c r="X154" s="1119">
        <v>8</v>
      </c>
      <c r="Y154" s="1120"/>
      <c r="Z154" s="1117"/>
      <c r="AA154" s="1118"/>
      <c r="AB154" s="1117"/>
      <c r="AC154" s="1118"/>
      <c r="AD154" s="1119">
        <v>3</v>
      </c>
      <c r="AE154" s="1120"/>
      <c r="AF154" s="1114">
        <f t="shared" si="17"/>
        <v>90</v>
      </c>
      <c r="AG154" s="986"/>
      <c r="AH154" s="1114">
        <f t="shared" si="18"/>
        <v>27</v>
      </c>
      <c r="AI154" s="986"/>
      <c r="AJ154" s="1114">
        <v>18</v>
      </c>
      <c r="AK154" s="986"/>
      <c r="AL154" s="1114">
        <v>9</v>
      </c>
      <c r="AM154" s="986"/>
      <c r="AN154" s="1114"/>
      <c r="AO154" s="986"/>
      <c r="AP154" s="1114">
        <f t="shared" si="19"/>
        <v>63</v>
      </c>
      <c r="AQ154" s="986"/>
      <c r="AR154" s="1114"/>
      <c r="AS154" s="1115"/>
      <c r="AT154" s="1116"/>
      <c r="AU154" s="986"/>
      <c r="AV154" s="1114"/>
      <c r="AW154" s="1115"/>
      <c r="AX154" s="1116"/>
      <c r="AY154" s="986"/>
      <c r="AZ154" s="1114"/>
      <c r="BA154" s="1115"/>
      <c r="BB154" s="1116"/>
      <c r="BC154" s="986"/>
      <c r="BD154" s="1114"/>
      <c r="BE154" s="1115"/>
      <c r="BF154" s="1116">
        <v>3</v>
      </c>
      <c r="BG154" s="986"/>
      <c r="BH154" s="229"/>
      <c r="BI154" s="230"/>
      <c r="BJ154" s="230"/>
      <c r="BK154" s="230"/>
    </row>
    <row r="155" spans="3:63" s="228" customFormat="1" ht="25.5" customHeight="1">
      <c r="C155" s="1216"/>
      <c r="D155" s="1642"/>
      <c r="E155" s="234" t="s">
        <v>362</v>
      </c>
      <c r="F155" s="1222" t="s">
        <v>359</v>
      </c>
      <c r="G155" s="1223"/>
      <c r="H155" s="1223"/>
      <c r="I155" s="1223"/>
      <c r="J155" s="1223"/>
      <c r="K155" s="1223"/>
      <c r="L155" s="1223"/>
      <c r="M155" s="1223"/>
      <c r="N155" s="1223"/>
      <c r="O155" s="1223"/>
      <c r="P155" s="1223"/>
      <c r="Q155" s="1223"/>
      <c r="R155" s="1223"/>
      <c r="S155" s="1223"/>
      <c r="T155" s="1223"/>
      <c r="U155" s="1224"/>
      <c r="V155" s="1395">
        <v>8</v>
      </c>
      <c r="W155" s="1215"/>
      <c r="X155" s="1395"/>
      <c r="Y155" s="1215"/>
      <c r="Z155" s="1379"/>
      <c r="AA155" s="1380"/>
      <c r="AB155" s="1379"/>
      <c r="AC155" s="1380"/>
      <c r="AD155" s="1395">
        <v>3</v>
      </c>
      <c r="AE155" s="1215"/>
      <c r="AF155" s="1175">
        <f t="shared" si="17"/>
        <v>90</v>
      </c>
      <c r="AG155" s="1174"/>
      <c r="AH155" s="1175">
        <f t="shared" si="18"/>
        <v>45</v>
      </c>
      <c r="AI155" s="1174"/>
      <c r="AJ155" s="1175">
        <v>18</v>
      </c>
      <c r="AK155" s="1174"/>
      <c r="AL155" s="1175">
        <v>27</v>
      </c>
      <c r="AM155" s="1174"/>
      <c r="AN155" s="1175"/>
      <c r="AO155" s="1174"/>
      <c r="AP155" s="1175">
        <f t="shared" si="19"/>
        <v>45</v>
      </c>
      <c r="AQ155" s="1174"/>
      <c r="AR155" s="1175"/>
      <c r="AS155" s="1508"/>
      <c r="AT155" s="1173"/>
      <c r="AU155" s="1174"/>
      <c r="AV155" s="1175"/>
      <c r="AW155" s="1508"/>
      <c r="AX155" s="1173"/>
      <c r="AY155" s="1174"/>
      <c r="AZ155" s="1175"/>
      <c r="BA155" s="1508"/>
      <c r="BB155" s="1173"/>
      <c r="BC155" s="1174"/>
      <c r="BD155" s="1175"/>
      <c r="BE155" s="1508"/>
      <c r="BF155" s="1173">
        <v>5</v>
      </c>
      <c r="BG155" s="1174"/>
      <c r="BH155" s="229"/>
      <c r="BI155" s="230"/>
      <c r="BJ155" s="230"/>
      <c r="BK155" s="230"/>
    </row>
    <row r="156" spans="3:63" s="117" customFormat="1" ht="25.5" customHeight="1">
      <c r="C156" s="1216"/>
      <c r="D156" s="1642"/>
      <c r="E156" s="232" t="s">
        <v>374</v>
      </c>
      <c r="F156" s="1121" t="s">
        <v>97</v>
      </c>
      <c r="G156" s="1122"/>
      <c r="H156" s="1122"/>
      <c r="I156" s="1122"/>
      <c r="J156" s="1122"/>
      <c r="K156" s="1122"/>
      <c r="L156" s="1122"/>
      <c r="M156" s="1122"/>
      <c r="N156" s="1122"/>
      <c r="O156" s="1122"/>
      <c r="P156" s="1122"/>
      <c r="Q156" s="1122"/>
      <c r="R156" s="1122"/>
      <c r="S156" s="1122"/>
      <c r="T156" s="1122"/>
      <c r="U156" s="1123"/>
      <c r="V156" s="1393"/>
      <c r="W156" s="1394"/>
      <c r="X156" s="1382">
        <v>8</v>
      </c>
      <c r="Y156" s="1383"/>
      <c r="Z156" s="1384"/>
      <c r="AA156" s="1385"/>
      <c r="AB156" s="1384"/>
      <c r="AC156" s="1385"/>
      <c r="AD156" s="1382">
        <v>7.5</v>
      </c>
      <c r="AE156" s="1383"/>
      <c r="AF156" s="1114">
        <f t="shared" si="17"/>
        <v>225</v>
      </c>
      <c r="AG156" s="986"/>
      <c r="AH156" s="1137">
        <f t="shared" si="18"/>
        <v>0</v>
      </c>
      <c r="AI156" s="1137"/>
      <c r="AJ156" s="1114"/>
      <c r="AK156" s="986"/>
      <c r="AL156" s="1130"/>
      <c r="AM156" s="1130"/>
      <c r="AN156" s="1114"/>
      <c r="AO156" s="986"/>
      <c r="AP156" s="1137">
        <f t="shared" si="19"/>
        <v>225</v>
      </c>
      <c r="AQ156" s="1137"/>
      <c r="AR156" s="1114"/>
      <c r="AS156" s="1115"/>
      <c r="AT156" s="1116"/>
      <c r="AU156" s="986"/>
      <c r="AV156" s="1114"/>
      <c r="AW156" s="1115"/>
      <c r="AX156" s="1116"/>
      <c r="AY156" s="986"/>
      <c r="AZ156" s="1114"/>
      <c r="BA156" s="1115"/>
      <c r="BB156" s="1116"/>
      <c r="BC156" s="986"/>
      <c r="BD156" s="1114"/>
      <c r="BE156" s="1115"/>
      <c r="BF156" s="1116" t="s">
        <v>169</v>
      </c>
      <c r="BG156" s="986"/>
      <c r="BH156" s="1"/>
      <c r="BI156" s="109"/>
      <c r="BJ156" s="109"/>
      <c r="BK156" s="109"/>
    </row>
    <row r="157" spans="3:63" s="104" customFormat="1" ht="25.5" customHeight="1" thickBot="1">
      <c r="C157" s="1216"/>
      <c r="D157" s="1642"/>
      <c r="E157" s="233" t="s">
        <v>373</v>
      </c>
      <c r="F157" s="1371" t="s">
        <v>81</v>
      </c>
      <c r="G157" s="1371"/>
      <c r="H157" s="1371"/>
      <c r="I157" s="1371"/>
      <c r="J157" s="1371"/>
      <c r="K157" s="1371"/>
      <c r="L157" s="1371"/>
      <c r="M157" s="1371"/>
      <c r="N157" s="1371"/>
      <c r="O157" s="1371"/>
      <c r="P157" s="1371"/>
      <c r="Q157" s="1371"/>
      <c r="R157" s="1371"/>
      <c r="S157" s="1371"/>
      <c r="T157" s="1371"/>
      <c r="U157" s="1372"/>
      <c r="V157" s="1375"/>
      <c r="W157" s="1376"/>
      <c r="X157" s="1391"/>
      <c r="Y157" s="1392"/>
      <c r="Z157" s="1388"/>
      <c r="AA157" s="1388"/>
      <c r="AB157" s="1386"/>
      <c r="AC157" s="1387"/>
      <c r="AD157" s="1190">
        <v>6</v>
      </c>
      <c r="AE157" s="1191"/>
      <c r="AF157" s="1114">
        <f t="shared" si="17"/>
        <v>180</v>
      </c>
      <c r="AG157" s="986"/>
      <c r="AH157" s="1137">
        <f t="shared" si="18"/>
        <v>0</v>
      </c>
      <c r="AI157" s="1137"/>
      <c r="AJ157" s="1496"/>
      <c r="AK157" s="1495"/>
      <c r="AL157" s="1496"/>
      <c r="AM157" s="1495"/>
      <c r="AN157" s="1496"/>
      <c r="AO157" s="1509"/>
      <c r="AP157" s="1137">
        <f t="shared" si="19"/>
        <v>180</v>
      </c>
      <c r="AQ157" s="1137"/>
      <c r="AR157" s="1496"/>
      <c r="AS157" s="1494"/>
      <c r="AT157" s="1494"/>
      <c r="AU157" s="1495"/>
      <c r="AV157" s="1496"/>
      <c r="AW157" s="1494"/>
      <c r="AX157" s="1494"/>
      <c r="AY157" s="1495"/>
      <c r="AZ157" s="1496"/>
      <c r="BA157" s="1494"/>
      <c r="BB157" s="1494"/>
      <c r="BC157" s="1495"/>
      <c r="BD157" s="1496"/>
      <c r="BE157" s="1494"/>
      <c r="BF157" s="1494" t="s">
        <v>169</v>
      </c>
      <c r="BG157" s="1495"/>
      <c r="BH157" s="1"/>
      <c r="BI157" s="119"/>
      <c r="BJ157" s="119"/>
      <c r="BK157" s="119"/>
    </row>
    <row r="158" spans="3:63" s="104" customFormat="1" ht="25.5" customHeight="1" thickBot="1">
      <c r="C158" s="1216"/>
      <c r="D158" s="121"/>
      <c r="E158" s="124"/>
      <c r="F158" s="1219" t="s">
        <v>389</v>
      </c>
      <c r="G158" s="1220"/>
      <c r="H158" s="1220"/>
      <c r="I158" s="1220"/>
      <c r="J158" s="1220"/>
      <c r="K158" s="1220"/>
      <c r="L158" s="1220"/>
      <c r="M158" s="1220"/>
      <c r="N158" s="1220"/>
      <c r="O158" s="1220"/>
      <c r="P158" s="1220"/>
      <c r="Q158" s="1220"/>
      <c r="R158" s="1220"/>
      <c r="S158" s="1220"/>
      <c r="T158" s="1220"/>
      <c r="U158" s="1221"/>
      <c r="V158" s="1198">
        <f>COUNT(V144:W157)</f>
        <v>5</v>
      </c>
      <c r="W158" s="1198"/>
      <c r="X158" s="1198">
        <v>9</v>
      </c>
      <c r="Y158" s="1198"/>
      <c r="Z158" s="1381"/>
      <c r="AA158" s="1381"/>
      <c r="AB158" s="1377">
        <f>COUNT(AB144:AC157)</f>
        <v>3</v>
      </c>
      <c r="AC158" s="1378"/>
      <c r="AD158" s="1661">
        <f>SUM(AD144:AE157)</f>
        <v>55.5</v>
      </c>
      <c r="AE158" s="1661"/>
      <c r="AF158" s="1078">
        <f>SUM(AF144:AG157)</f>
        <v>1665</v>
      </c>
      <c r="AG158" s="1071"/>
      <c r="AH158" s="1078">
        <f>SUM(AH144:AI157)</f>
        <v>639</v>
      </c>
      <c r="AI158" s="1071"/>
      <c r="AJ158" s="1078">
        <f>SUM(AJ144:AK157)</f>
        <v>360</v>
      </c>
      <c r="AK158" s="1071"/>
      <c r="AL158" s="1078">
        <f>SUM(AL144:AM157)</f>
        <v>198</v>
      </c>
      <c r="AM158" s="1071"/>
      <c r="AN158" s="1078">
        <f>SUM(AN144:AO157)</f>
        <v>81</v>
      </c>
      <c r="AO158" s="1071"/>
      <c r="AP158" s="1078">
        <f>SUM(AP144:AQ157)</f>
        <v>1026</v>
      </c>
      <c r="AQ158" s="1071"/>
      <c r="AR158" s="1230"/>
      <c r="AS158" s="1535"/>
      <c r="AT158" s="1231"/>
      <c r="AU158" s="1233"/>
      <c r="AV158" s="1078">
        <f aca="true" t="shared" si="20" ref="AV158:BF158">SUM(AV144:AW157)</f>
        <v>3</v>
      </c>
      <c r="AW158" s="1071"/>
      <c r="AX158" s="1078">
        <f t="shared" si="20"/>
        <v>6</v>
      </c>
      <c r="AY158" s="1071"/>
      <c r="AZ158" s="1078">
        <f t="shared" si="20"/>
        <v>0</v>
      </c>
      <c r="BA158" s="1071"/>
      <c r="BB158" s="1078">
        <f t="shared" si="20"/>
        <v>6</v>
      </c>
      <c r="BC158" s="1071"/>
      <c r="BD158" s="1078">
        <f t="shared" si="20"/>
        <v>14</v>
      </c>
      <c r="BE158" s="1071"/>
      <c r="BF158" s="1078">
        <f t="shared" si="20"/>
        <v>13</v>
      </c>
      <c r="BG158" s="1071"/>
      <c r="BH158" s="120"/>
      <c r="BI158" s="119"/>
      <c r="BJ158" s="119"/>
      <c r="BK158" s="119"/>
    </row>
    <row r="159" spans="3:63" s="104" customFormat="1" ht="30" customHeight="1" thickBot="1">
      <c r="C159" s="105"/>
      <c r="D159" s="121"/>
      <c r="E159" s="1099" t="s">
        <v>120</v>
      </c>
      <c r="F159" s="1100"/>
      <c r="G159" s="1100"/>
      <c r="H159" s="1100"/>
      <c r="I159" s="1100"/>
      <c r="J159" s="1100"/>
      <c r="K159" s="1100"/>
      <c r="L159" s="1100"/>
      <c r="M159" s="1100"/>
      <c r="N159" s="1100"/>
      <c r="O159" s="1100"/>
      <c r="P159" s="1100"/>
      <c r="Q159" s="1100"/>
      <c r="R159" s="1100"/>
      <c r="S159" s="1100"/>
      <c r="T159" s="1100"/>
      <c r="U159" s="1101"/>
      <c r="V159" s="1198">
        <f>SUM(V96+V158)</f>
        <v>8</v>
      </c>
      <c r="W159" s="1198"/>
      <c r="X159" s="1198">
        <f>SUM(X96+X158)</f>
        <v>15</v>
      </c>
      <c r="Y159" s="1198"/>
      <c r="Z159" s="1404">
        <f>SUM(Z96+Z158)</f>
        <v>0</v>
      </c>
      <c r="AA159" s="1405"/>
      <c r="AB159" s="1377">
        <f>SUM(AB96+AB158)</f>
        <v>3</v>
      </c>
      <c r="AC159" s="1378"/>
      <c r="AD159" s="1095">
        <f>SUM(AD96+AD158)</f>
        <v>85.5</v>
      </c>
      <c r="AE159" s="1406"/>
      <c r="AF159" s="1090">
        <f>SUM(AF96+AF158)</f>
        <v>2565</v>
      </c>
      <c r="AG159" s="1403"/>
      <c r="AH159" s="1090">
        <f>SUM(AH96+AH158)</f>
        <v>1188</v>
      </c>
      <c r="AI159" s="1403"/>
      <c r="AJ159" s="1090">
        <f>SUM(AJ96+AJ158)</f>
        <v>612</v>
      </c>
      <c r="AK159" s="1403"/>
      <c r="AL159" s="1090">
        <f>SUM(AL96+AL158)</f>
        <v>378</v>
      </c>
      <c r="AM159" s="1403"/>
      <c r="AN159" s="1090">
        <f>SUM(AN96+AN158)</f>
        <v>198</v>
      </c>
      <c r="AO159" s="1403"/>
      <c r="AP159" s="1090">
        <f>SUM(AP96+AP158)</f>
        <v>1377</v>
      </c>
      <c r="AQ159" s="1403"/>
      <c r="AR159" s="1102">
        <f>SUM(AR96+AR158)</f>
        <v>4</v>
      </c>
      <c r="AS159" s="1103"/>
      <c r="AT159" s="1102">
        <f>SUM(AT96+AT158)</f>
        <v>0</v>
      </c>
      <c r="AU159" s="1103"/>
      <c r="AV159" s="1102">
        <f>SUM(AV96+AV158)</f>
        <v>3</v>
      </c>
      <c r="AW159" s="1103"/>
      <c r="AX159" s="1102">
        <f>SUM(AX96+AX158)</f>
        <v>6</v>
      </c>
      <c r="AY159" s="1103"/>
      <c r="AZ159" s="1102">
        <f>SUM(AZ96+AZ158)</f>
        <v>7</v>
      </c>
      <c r="BA159" s="1103"/>
      <c r="BB159" s="1102">
        <f>SUM(BB96+BB158)</f>
        <v>15.5</v>
      </c>
      <c r="BC159" s="1103"/>
      <c r="BD159" s="1102">
        <f>SUM(BD96+BD158)</f>
        <v>21</v>
      </c>
      <c r="BE159" s="1103"/>
      <c r="BF159" s="1102">
        <f>SUM(BF96+BF158)</f>
        <v>19</v>
      </c>
      <c r="BG159" s="1103"/>
      <c r="BH159" s="120"/>
      <c r="BI159" s="119"/>
      <c r="BJ159" s="119"/>
      <c r="BK159" s="119"/>
    </row>
    <row r="160" spans="4:63" s="122" customFormat="1" ht="27" customHeight="1" thickBot="1">
      <c r="D160" s="123"/>
      <c r="E160" s="1092" t="s">
        <v>52</v>
      </c>
      <c r="F160" s="1093"/>
      <c r="G160" s="1093"/>
      <c r="H160" s="1093"/>
      <c r="I160" s="1093"/>
      <c r="J160" s="1093"/>
      <c r="K160" s="1093"/>
      <c r="L160" s="1093"/>
      <c r="M160" s="1093"/>
      <c r="N160" s="1093"/>
      <c r="O160" s="1093"/>
      <c r="P160" s="1093"/>
      <c r="Q160" s="1093"/>
      <c r="R160" s="1093"/>
      <c r="S160" s="1093"/>
      <c r="T160" s="1093"/>
      <c r="U160" s="1094"/>
      <c r="V160" s="1377">
        <f>SUM(V84+V159)</f>
        <v>22</v>
      </c>
      <c r="W160" s="1378"/>
      <c r="X160" s="1377">
        <f>SUM(X84+X159)</f>
        <v>42</v>
      </c>
      <c r="Y160" s="1378"/>
      <c r="Z160" s="1377"/>
      <c r="AA160" s="1378"/>
      <c r="AB160" s="1377">
        <f>SUM(AB84+AB159)</f>
        <v>3</v>
      </c>
      <c r="AC160" s="1378"/>
      <c r="AD160" s="1659">
        <f>SUM(AD84+AD159)</f>
        <v>240</v>
      </c>
      <c r="AE160" s="1660"/>
      <c r="AF160" s="1377">
        <f>SUM(AF84+AF159)</f>
        <v>7080</v>
      </c>
      <c r="AG160" s="1378"/>
      <c r="AH160" s="1377">
        <f>SUM(AH84+AH159)</f>
        <v>3843</v>
      </c>
      <c r="AI160" s="1378"/>
      <c r="AJ160" s="1377">
        <f>SUM(AJ84+AJ159)</f>
        <v>1683</v>
      </c>
      <c r="AK160" s="1378"/>
      <c r="AL160" s="1377">
        <f>SUM(AL84+AL159)</f>
        <v>1467</v>
      </c>
      <c r="AM160" s="1378"/>
      <c r="AN160" s="1377">
        <f>SUM(AN84+AN159)</f>
        <v>693</v>
      </c>
      <c r="AO160" s="1378"/>
      <c r="AP160" s="1377">
        <f>SUM(AP84+AP159)</f>
        <v>3237</v>
      </c>
      <c r="AQ160" s="1378"/>
      <c r="AR160" s="1083"/>
      <c r="AS160" s="1084"/>
      <c r="AT160" s="1083"/>
      <c r="AU160" s="1084"/>
      <c r="AV160" s="1083"/>
      <c r="AW160" s="1084"/>
      <c r="AX160" s="1083"/>
      <c r="AY160" s="1084"/>
      <c r="AZ160" s="1083"/>
      <c r="BA160" s="1084"/>
      <c r="BB160" s="1083"/>
      <c r="BC160" s="1084"/>
      <c r="BD160" s="1083"/>
      <c r="BE160" s="1084"/>
      <c r="BF160" s="1083"/>
      <c r="BG160" s="1087"/>
      <c r="BH160" s="120"/>
      <c r="BI160" s="119"/>
      <c r="BJ160" s="119"/>
      <c r="BK160" s="119"/>
    </row>
    <row r="161" spans="4:63" s="122" customFormat="1" ht="23.25" customHeight="1" thickBot="1">
      <c r="D161" s="123"/>
      <c r="E161" s="1085" t="s">
        <v>53</v>
      </c>
      <c r="F161" s="1086"/>
      <c r="G161" s="1086"/>
      <c r="H161" s="1086"/>
      <c r="I161" s="1086"/>
      <c r="J161" s="1086"/>
      <c r="K161" s="1086"/>
      <c r="L161" s="1086"/>
      <c r="M161" s="1086"/>
      <c r="N161" s="1086"/>
      <c r="O161" s="1086"/>
      <c r="P161" s="1086"/>
      <c r="Q161" s="1086"/>
      <c r="R161" s="1086"/>
      <c r="S161" s="1086"/>
      <c r="T161" s="1086"/>
      <c r="U161" s="1086"/>
      <c r="V161" s="1086"/>
      <c r="W161" s="1086"/>
      <c r="X161" s="1086"/>
      <c r="Y161" s="1086"/>
      <c r="Z161" s="1086"/>
      <c r="AA161" s="1086"/>
      <c r="AB161" s="1086"/>
      <c r="AC161" s="1086"/>
      <c r="AD161" s="1086"/>
      <c r="AE161" s="1086"/>
      <c r="AF161" s="1086"/>
      <c r="AG161" s="1086"/>
      <c r="AH161" s="1086"/>
      <c r="AI161" s="1086"/>
      <c r="AJ161" s="1086"/>
      <c r="AK161" s="1086"/>
      <c r="AL161" s="1086"/>
      <c r="AM161" s="1086"/>
      <c r="AN161" s="1086"/>
      <c r="AO161" s="1086"/>
      <c r="AP161" s="1086"/>
      <c r="AQ161" s="1086"/>
      <c r="AR161" s="1083">
        <f>SUM(AR84+AR159)</f>
        <v>31</v>
      </c>
      <c r="AS161" s="1087"/>
      <c r="AT161" s="1083">
        <f>SUM(AT84+AT159)</f>
        <v>29</v>
      </c>
      <c r="AU161" s="1087"/>
      <c r="AV161" s="1083">
        <f>SUM(AV84+AV159)</f>
        <v>29</v>
      </c>
      <c r="AW161" s="1087"/>
      <c r="AX161" s="1083">
        <f>SUM(AX84+AX159)</f>
        <v>30</v>
      </c>
      <c r="AY161" s="1087"/>
      <c r="AZ161" s="1083">
        <f>SUM(AZ84+AZ159)</f>
        <v>30</v>
      </c>
      <c r="BA161" s="1087"/>
      <c r="BB161" s="1083">
        <f>SUM(BB84+BB159)</f>
        <v>30</v>
      </c>
      <c r="BC161" s="1087"/>
      <c r="BD161" s="1083">
        <f>SUM(BD84+BD159)</f>
        <v>30</v>
      </c>
      <c r="BE161" s="1087"/>
      <c r="BF161" s="1083">
        <f>SUM(BF84+BF159)</f>
        <v>19</v>
      </c>
      <c r="BG161" s="1087"/>
      <c r="BH161" s="119"/>
      <c r="BI161" s="119"/>
      <c r="BJ161" s="119"/>
      <c r="BK161" s="119"/>
    </row>
    <row r="162" spans="5:59" s="104" customFormat="1" ht="27" customHeight="1" thickBot="1">
      <c r="E162" s="1080" t="s">
        <v>54</v>
      </c>
      <c r="F162" s="1081"/>
      <c r="G162" s="1081"/>
      <c r="H162" s="1081"/>
      <c r="I162" s="1081"/>
      <c r="J162" s="1081"/>
      <c r="K162" s="1081"/>
      <c r="L162" s="1081"/>
      <c r="M162" s="1081"/>
      <c r="N162" s="1081"/>
      <c r="O162" s="1081"/>
      <c r="P162" s="1081"/>
      <c r="Q162" s="1081"/>
      <c r="R162" s="1081"/>
      <c r="S162" s="1081"/>
      <c r="T162" s="1081"/>
      <c r="U162" s="1081"/>
      <c r="V162" s="1081"/>
      <c r="W162" s="1081"/>
      <c r="X162" s="1081"/>
      <c r="Y162" s="1081"/>
      <c r="Z162" s="1081"/>
      <c r="AA162" s="1081"/>
      <c r="AB162" s="1081"/>
      <c r="AC162" s="1081"/>
      <c r="AD162" s="1081"/>
      <c r="AE162" s="1081"/>
      <c r="AF162" s="1081"/>
      <c r="AG162" s="1081"/>
      <c r="AH162" s="1081"/>
      <c r="AI162" s="1081"/>
      <c r="AJ162" s="1081"/>
      <c r="AK162" s="1081"/>
      <c r="AL162" s="1081"/>
      <c r="AM162" s="1081"/>
      <c r="AN162" s="1081"/>
      <c r="AO162" s="1081"/>
      <c r="AP162" s="1081"/>
      <c r="AQ162" s="1081"/>
      <c r="AR162" s="1078">
        <v>3</v>
      </c>
      <c r="AS162" s="1079"/>
      <c r="AT162" s="1070">
        <v>3</v>
      </c>
      <c r="AU162" s="1071"/>
      <c r="AV162" s="1072">
        <v>3</v>
      </c>
      <c r="AW162" s="1073"/>
      <c r="AX162" s="1067">
        <v>3</v>
      </c>
      <c r="AY162" s="1068"/>
      <c r="AZ162" s="1072">
        <v>3</v>
      </c>
      <c r="BA162" s="1073"/>
      <c r="BB162" s="1067">
        <v>3</v>
      </c>
      <c r="BC162" s="1068"/>
      <c r="BD162" s="1074">
        <v>3</v>
      </c>
      <c r="BE162" s="1073"/>
      <c r="BF162" s="1067">
        <v>1</v>
      </c>
      <c r="BG162" s="1068"/>
    </row>
    <row r="163" spans="5:59" s="104" customFormat="1" ht="27" customHeight="1" thickBot="1">
      <c r="E163" s="1080" t="s">
        <v>55</v>
      </c>
      <c r="F163" s="1081"/>
      <c r="G163" s="1081"/>
      <c r="H163" s="1081"/>
      <c r="I163" s="1081"/>
      <c r="J163" s="1081"/>
      <c r="K163" s="1081"/>
      <c r="L163" s="1081"/>
      <c r="M163" s="1081"/>
      <c r="N163" s="1081"/>
      <c r="O163" s="1081"/>
      <c r="P163" s="1081"/>
      <c r="Q163" s="1081"/>
      <c r="R163" s="1081"/>
      <c r="S163" s="1081"/>
      <c r="T163" s="1081"/>
      <c r="U163" s="1081"/>
      <c r="V163" s="1081"/>
      <c r="W163" s="1081"/>
      <c r="X163" s="1081"/>
      <c r="Y163" s="1081"/>
      <c r="Z163" s="1081"/>
      <c r="AA163" s="1081"/>
      <c r="AB163" s="1081"/>
      <c r="AC163" s="1081"/>
      <c r="AD163" s="1081"/>
      <c r="AE163" s="1081"/>
      <c r="AF163" s="1081"/>
      <c r="AG163" s="1081"/>
      <c r="AH163" s="1081"/>
      <c r="AI163" s="1081"/>
      <c r="AJ163" s="1081"/>
      <c r="AK163" s="1081"/>
      <c r="AL163" s="1081"/>
      <c r="AM163" s="1081"/>
      <c r="AN163" s="1081"/>
      <c r="AO163" s="1081"/>
      <c r="AP163" s="1081"/>
      <c r="AQ163" s="1081"/>
      <c r="AR163" s="1078">
        <v>3</v>
      </c>
      <c r="AS163" s="1079"/>
      <c r="AT163" s="1070">
        <v>6</v>
      </c>
      <c r="AU163" s="1071"/>
      <c r="AV163" s="1072">
        <v>3</v>
      </c>
      <c r="AW163" s="1073"/>
      <c r="AX163" s="1067">
        <v>7</v>
      </c>
      <c r="AY163" s="1068"/>
      <c r="AZ163" s="1072">
        <v>4</v>
      </c>
      <c r="BA163" s="1073"/>
      <c r="BB163" s="1067">
        <v>8</v>
      </c>
      <c r="BC163" s="1068"/>
      <c r="BD163" s="1074">
        <v>7</v>
      </c>
      <c r="BE163" s="1073"/>
      <c r="BF163" s="1067">
        <v>4</v>
      </c>
      <c r="BG163" s="1068"/>
    </row>
    <row r="164" spans="5:59" s="104" customFormat="1" ht="23.25" customHeight="1" thickBot="1">
      <c r="E164" s="1080" t="s">
        <v>56</v>
      </c>
      <c r="F164" s="1081"/>
      <c r="G164" s="1081"/>
      <c r="H164" s="1081"/>
      <c r="I164" s="1081"/>
      <c r="J164" s="1081"/>
      <c r="K164" s="1081"/>
      <c r="L164" s="1081"/>
      <c r="M164" s="1081"/>
      <c r="N164" s="1081"/>
      <c r="O164" s="1081"/>
      <c r="P164" s="1081"/>
      <c r="Q164" s="1081"/>
      <c r="R164" s="1081"/>
      <c r="S164" s="1081"/>
      <c r="T164" s="1081"/>
      <c r="U164" s="1081"/>
      <c r="V164" s="1081"/>
      <c r="W164" s="1081"/>
      <c r="X164" s="1081"/>
      <c r="Y164" s="1081"/>
      <c r="Z164" s="1081"/>
      <c r="AA164" s="1081"/>
      <c r="AB164" s="1081"/>
      <c r="AC164" s="1081"/>
      <c r="AD164" s="1081"/>
      <c r="AE164" s="1081"/>
      <c r="AF164" s="1081"/>
      <c r="AG164" s="1081"/>
      <c r="AH164" s="1081"/>
      <c r="AI164" s="1081"/>
      <c r="AJ164" s="1081"/>
      <c r="AK164" s="1081"/>
      <c r="AL164" s="1081"/>
      <c r="AM164" s="1081"/>
      <c r="AN164" s="1081"/>
      <c r="AO164" s="1081"/>
      <c r="AP164" s="1081"/>
      <c r="AQ164" s="1082"/>
      <c r="AR164" s="1078"/>
      <c r="AS164" s="1079"/>
      <c r="AT164" s="1070"/>
      <c r="AU164" s="1071"/>
      <c r="AV164" s="1072"/>
      <c r="AW164" s="1073"/>
      <c r="AX164" s="1067"/>
      <c r="AY164" s="1068"/>
      <c r="AZ164" s="1072"/>
      <c r="BA164" s="1073"/>
      <c r="BB164" s="1067"/>
      <c r="BC164" s="1068"/>
      <c r="BD164" s="1074"/>
      <c r="BE164" s="1073"/>
      <c r="BF164" s="1067"/>
      <c r="BG164" s="1068"/>
    </row>
    <row r="165" spans="5:59" s="104" customFormat="1" ht="24.75" customHeight="1" thickBot="1">
      <c r="E165" s="1075" t="s">
        <v>57</v>
      </c>
      <c r="F165" s="1076"/>
      <c r="G165" s="1076"/>
      <c r="H165" s="1076"/>
      <c r="I165" s="1076"/>
      <c r="J165" s="1076"/>
      <c r="K165" s="1076"/>
      <c r="L165" s="1076"/>
      <c r="M165" s="1076"/>
      <c r="N165" s="1076"/>
      <c r="O165" s="1076"/>
      <c r="P165" s="1076"/>
      <c r="Q165" s="1076"/>
      <c r="R165" s="1076"/>
      <c r="S165" s="1076"/>
      <c r="T165" s="1076"/>
      <c r="U165" s="1076"/>
      <c r="V165" s="1076"/>
      <c r="W165" s="1076"/>
      <c r="X165" s="1076"/>
      <c r="Y165" s="1076"/>
      <c r="Z165" s="1076"/>
      <c r="AA165" s="1076"/>
      <c r="AB165" s="1076"/>
      <c r="AC165" s="1076"/>
      <c r="AD165" s="1076"/>
      <c r="AE165" s="1076"/>
      <c r="AF165" s="1076"/>
      <c r="AG165" s="1076"/>
      <c r="AH165" s="1076"/>
      <c r="AI165" s="1076"/>
      <c r="AJ165" s="1076"/>
      <c r="AK165" s="1076"/>
      <c r="AL165" s="1076"/>
      <c r="AM165" s="1076"/>
      <c r="AN165" s="1076"/>
      <c r="AO165" s="1076"/>
      <c r="AP165" s="1076"/>
      <c r="AQ165" s="1077"/>
      <c r="AR165" s="1078"/>
      <c r="AS165" s="1079"/>
      <c r="AT165" s="1070"/>
      <c r="AU165" s="1071"/>
      <c r="AV165" s="1078">
        <v>1</v>
      </c>
      <c r="AW165" s="1079"/>
      <c r="AX165" s="1070"/>
      <c r="AY165" s="1071"/>
      <c r="AZ165" s="1072"/>
      <c r="BA165" s="1073"/>
      <c r="BB165" s="1067">
        <v>1</v>
      </c>
      <c r="BC165" s="1068"/>
      <c r="BD165" s="1074">
        <v>1</v>
      </c>
      <c r="BE165" s="1073"/>
      <c r="BF165" s="1067"/>
      <c r="BG165" s="1068"/>
    </row>
    <row r="166" spans="2:59" s="104" customFormat="1" ht="18" customHeight="1" thickBot="1">
      <c r="B166" s="129"/>
      <c r="E166" s="1662"/>
      <c r="F166" s="1663"/>
      <c r="G166" s="1663"/>
      <c r="H166" s="1663"/>
      <c r="I166" s="1663"/>
      <c r="J166" s="1663"/>
      <c r="K166" s="1663"/>
      <c r="L166" s="1663"/>
      <c r="M166" s="1663"/>
      <c r="N166" s="1663"/>
      <c r="O166" s="1663"/>
      <c r="P166" s="1663"/>
      <c r="Q166" s="1663"/>
      <c r="R166" s="1663"/>
      <c r="S166" s="1663"/>
      <c r="T166" s="1663"/>
      <c r="U166" s="1663"/>
      <c r="V166" s="1663"/>
      <c r="W166" s="1663"/>
      <c r="X166" s="1663"/>
      <c r="Y166" s="1663"/>
      <c r="Z166" s="1663"/>
      <c r="AA166" s="1663"/>
      <c r="AB166" s="1663"/>
      <c r="AC166" s="1663"/>
      <c r="AD166" s="1663"/>
      <c r="AE166" s="1663"/>
      <c r="AF166" s="1663"/>
      <c r="AG166" s="1663"/>
      <c r="AH166" s="1663"/>
      <c r="AI166" s="1663"/>
      <c r="AJ166" s="1663"/>
      <c r="AK166" s="1663"/>
      <c r="AL166" s="1663"/>
      <c r="AM166" s="1663"/>
      <c r="AN166" s="1663"/>
      <c r="AO166" s="1663"/>
      <c r="AP166" s="1663"/>
      <c r="AQ166" s="1663"/>
      <c r="AR166" s="1663"/>
      <c r="AS166" s="1663"/>
      <c r="AT166" s="1663"/>
      <c r="AU166" s="1663"/>
      <c r="AV166" s="1663"/>
      <c r="AW166" s="1663"/>
      <c r="AX166" s="1663"/>
      <c r="AY166" s="1663"/>
      <c r="AZ166" s="1663"/>
      <c r="BA166" s="1663"/>
      <c r="BB166" s="1663"/>
      <c r="BC166" s="1663"/>
      <c r="BD166" s="1663"/>
      <c r="BE166" s="1663"/>
      <c r="BF166" s="1663"/>
      <c r="BG166" s="1663"/>
    </row>
    <row r="167" spans="2:60" s="104" customFormat="1" ht="28.5" customHeight="1" thickBot="1">
      <c r="B167" s="129"/>
      <c r="E167" s="249" t="s">
        <v>58</v>
      </c>
      <c r="F167" s="1668" t="s">
        <v>59</v>
      </c>
      <c r="G167" s="1669"/>
      <c r="H167" s="1669"/>
      <c r="I167" s="1669"/>
      <c r="J167" s="1669"/>
      <c r="K167" s="1669"/>
      <c r="L167" s="1669"/>
      <c r="M167" s="1669"/>
      <c r="N167" s="1669"/>
      <c r="O167" s="1669"/>
      <c r="P167" s="1669"/>
      <c r="Q167" s="1669"/>
      <c r="R167" s="1669"/>
      <c r="S167" s="1669"/>
      <c r="T167" s="1669"/>
      <c r="U167" s="1669"/>
      <c r="V167" s="1670"/>
      <c r="W167" s="1671"/>
      <c r="X167" s="1536"/>
      <c r="Y167" s="1390"/>
      <c r="Z167" s="1666"/>
      <c r="AA167" s="1667"/>
      <c r="AB167" s="1652"/>
      <c r="AC167" s="1653"/>
      <c r="AD167" s="1652"/>
      <c r="AE167" s="1653"/>
      <c r="AF167" s="1652"/>
      <c r="AG167" s="1653"/>
      <c r="AH167" s="1652"/>
      <c r="AI167" s="1653"/>
      <c r="AJ167" s="1711" t="s">
        <v>60</v>
      </c>
      <c r="AK167" s="1712"/>
      <c r="AL167" s="1712"/>
      <c r="AM167" s="1712"/>
      <c r="AN167" s="1712"/>
      <c r="AO167" s="1712"/>
      <c r="AP167" s="1712"/>
      <c r="AQ167" s="1712"/>
      <c r="AR167" s="1712"/>
      <c r="AS167" s="1712"/>
      <c r="AT167" s="1712"/>
      <c r="AU167" s="1712"/>
      <c r="AV167" s="1712"/>
      <c r="AW167" s="1712"/>
      <c r="AX167" s="1712"/>
      <c r="AY167" s="1712"/>
      <c r="AZ167" s="1712"/>
      <c r="BA167" s="1712"/>
      <c r="BB167" s="1712"/>
      <c r="BC167" s="1712"/>
      <c r="BD167" s="1712"/>
      <c r="BE167" s="1712"/>
      <c r="BF167" s="1712"/>
      <c r="BG167" s="1713"/>
      <c r="BH167" s="273"/>
    </row>
    <row r="168" spans="2:60" s="104" customFormat="1" ht="25.5" customHeight="1">
      <c r="B168" s="129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129"/>
      <c r="V168" s="129"/>
      <c r="W168" s="129"/>
      <c r="X168" s="129"/>
      <c r="Y168" s="129"/>
      <c r="Z168" s="129"/>
      <c r="AA168" s="129"/>
      <c r="AB168" s="129"/>
      <c r="AC168" s="129"/>
      <c r="AD168" s="129"/>
      <c r="AE168" s="129"/>
      <c r="AF168" s="129"/>
      <c r="AG168" s="129"/>
      <c r="AH168" s="129"/>
      <c r="AI168" s="129"/>
      <c r="AJ168" s="129"/>
      <c r="AK168" s="129"/>
      <c r="AL168" s="129"/>
      <c r="AM168" s="129"/>
      <c r="AN168" s="129"/>
      <c r="AO168" s="129"/>
      <c r="AP168" s="129"/>
      <c r="AQ168" s="129"/>
      <c r="AR168" s="129"/>
      <c r="AS168" s="129"/>
      <c r="AT168" s="129"/>
      <c r="AU168" s="129"/>
      <c r="AV168" s="129"/>
      <c r="AW168" s="129"/>
      <c r="AX168" s="129"/>
      <c r="AY168" s="129"/>
      <c r="AZ168" s="129"/>
      <c r="BA168" s="129"/>
      <c r="BB168" s="129"/>
      <c r="BC168" s="129"/>
      <c r="BD168" s="129"/>
      <c r="BE168" s="129"/>
      <c r="BF168" s="129"/>
      <c r="BG168" s="129"/>
      <c r="BH168" s="122"/>
    </row>
    <row r="169" spans="2:60" s="104" customFormat="1" ht="25.5" customHeight="1">
      <c r="B169" s="129"/>
      <c r="E169" s="130"/>
      <c r="F169" s="131"/>
      <c r="G169" s="131"/>
      <c r="H169" s="1672" t="s">
        <v>445</v>
      </c>
      <c r="I169" s="1672"/>
      <c r="J169" s="1672"/>
      <c r="K169" s="1672"/>
      <c r="L169" s="1672"/>
      <c r="M169" s="1672"/>
      <c r="N169" s="1672"/>
      <c r="O169" s="1672"/>
      <c r="P169" s="1672"/>
      <c r="Q169" s="1672"/>
      <c r="R169" s="1672"/>
      <c r="S169" s="1672"/>
      <c r="T169" s="1672"/>
      <c r="U169" s="1672"/>
      <c r="V169" s="1672"/>
      <c r="W169" s="1672"/>
      <c r="X169" s="1672"/>
      <c r="Y169" s="1672"/>
      <c r="Z169" s="1672"/>
      <c r="AA169" s="1672"/>
      <c r="AB169" s="1672"/>
      <c r="AC169" s="1672"/>
      <c r="AD169" s="1672"/>
      <c r="AE169" s="1672"/>
      <c r="AF169" s="1672"/>
      <c r="AG169" s="1672"/>
      <c r="AH169" s="1672"/>
      <c r="AI169" s="1672"/>
      <c r="AJ169" s="1672"/>
      <c r="AK169" s="1672"/>
      <c r="AL169" s="1672"/>
      <c r="AM169" s="1672"/>
      <c r="AN169" s="1672"/>
      <c r="AO169" s="1672"/>
      <c r="AP169" s="1672"/>
      <c r="AQ169" s="1672"/>
      <c r="AR169" s="1672"/>
      <c r="AS169" s="1672"/>
      <c r="AT169" s="1672"/>
      <c r="AU169" s="1672"/>
      <c r="AV169" s="1672"/>
      <c r="AW169" s="1672"/>
      <c r="AX169" s="1672"/>
      <c r="AY169" s="1672"/>
      <c r="AZ169" s="1672"/>
      <c r="BA169" s="1672"/>
      <c r="BB169" s="1672"/>
      <c r="BC169" s="1672"/>
      <c r="BD169" s="1672"/>
      <c r="BE169" s="1672"/>
      <c r="BF169" s="1672"/>
      <c r="BG169" s="1672"/>
      <c r="BH169" s="122"/>
    </row>
    <row r="170" spans="2:60" s="104" customFormat="1" ht="25.5" customHeight="1">
      <c r="B170" s="129"/>
      <c r="E170" s="130"/>
      <c r="F170" s="131"/>
      <c r="G170" s="131"/>
      <c r="H170" s="1673" t="s">
        <v>130</v>
      </c>
      <c r="I170" s="1673"/>
      <c r="J170" s="1673"/>
      <c r="K170" s="1673"/>
      <c r="L170" s="1673"/>
      <c r="M170" s="1673"/>
      <c r="N170" s="1673"/>
      <c r="O170" s="1673"/>
      <c r="P170" s="1673"/>
      <c r="Q170" s="134"/>
      <c r="R170" s="134"/>
      <c r="S170" s="134"/>
      <c r="T170" s="135"/>
      <c r="U170" s="136"/>
      <c r="V170" s="136"/>
      <c r="W170" s="137"/>
      <c r="X170" s="276" t="s">
        <v>62</v>
      </c>
      <c r="Y170" s="1707" t="s">
        <v>385</v>
      </c>
      <c r="Z170" s="1708"/>
      <c r="AA170" s="1708"/>
      <c r="AB170" s="1708"/>
      <c r="AC170" s="1708"/>
      <c r="AD170" s="152"/>
      <c r="AE170" s="152"/>
      <c r="AF170" s="152"/>
      <c r="AG170" s="152"/>
      <c r="AH170" s="152"/>
      <c r="AI170" s="152"/>
      <c r="AJ170" s="152"/>
      <c r="AK170" s="152"/>
      <c r="AL170" s="152"/>
      <c r="AM170" s="152"/>
      <c r="AN170" s="152"/>
      <c r="AO170" s="152"/>
      <c r="AP170" s="152"/>
      <c r="AQ170" s="152"/>
      <c r="AR170" s="152"/>
      <c r="AS170" s="152"/>
      <c r="AT170" s="152"/>
      <c r="AU170" s="152"/>
      <c r="AV170" s="152"/>
      <c r="AW170" s="152"/>
      <c r="AX170" s="152"/>
      <c r="AY170" s="152"/>
      <c r="AZ170" s="152"/>
      <c r="BA170" s="152"/>
      <c r="BB170" s="152"/>
      <c r="BC170" s="152"/>
      <c r="BD170" s="152"/>
      <c r="BE170" s="152"/>
      <c r="BF170" s="152"/>
      <c r="BG170" s="152"/>
      <c r="BH170" s="122"/>
    </row>
    <row r="171" spans="2:60" s="104" customFormat="1" ht="18" customHeight="1">
      <c r="B171" s="129"/>
      <c r="E171" s="130"/>
      <c r="F171" s="131"/>
      <c r="G171" s="131"/>
      <c r="H171" s="1673"/>
      <c r="I171" s="1673"/>
      <c r="J171" s="1673"/>
      <c r="K171" s="1673"/>
      <c r="L171" s="1673"/>
      <c r="M171" s="1673"/>
      <c r="N171" s="1673"/>
      <c r="O171" s="1673"/>
      <c r="P171" s="1673"/>
      <c r="R171" s="1704" t="s">
        <v>63</v>
      </c>
      <c r="S171" s="1704"/>
      <c r="T171" s="1704"/>
      <c r="U171" s="1704"/>
      <c r="AA171" s="148" t="s">
        <v>64</v>
      </c>
      <c r="AB171" s="149"/>
      <c r="AD171" s="152"/>
      <c r="AE171" s="152"/>
      <c r="AF171" s="152"/>
      <c r="AG171" s="152"/>
      <c r="AH171" s="152"/>
      <c r="AI171" s="152"/>
      <c r="AJ171" s="152"/>
      <c r="AK171" s="152"/>
      <c r="AL171" s="152"/>
      <c r="AM171" s="152"/>
      <c r="AN171" s="152"/>
      <c r="AO171" s="152"/>
      <c r="AP171" s="152"/>
      <c r="AQ171" s="152"/>
      <c r="AR171" s="152"/>
      <c r="AS171" s="152"/>
      <c r="AT171" s="152"/>
      <c r="AU171" s="152"/>
      <c r="AV171" s="152"/>
      <c r="AW171" s="152"/>
      <c r="AX171" s="152"/>
      <c r="AY171" s="152"/>
      <c r="AZ171" s="152"/>
      <c r="BA171" s="152"/>
      <c r="BB171" s="152"/>
      <c r="BC171" s="152"/>
      <c r="BD171" s="152"/>
      <c r="BE171" s="152"/>
      <c r="BF171" s="152"/>
      <c r="BG171" s="152"/>
      <c r="BH171" s="250"/>
    </row>
    <row r="172" spans="2:60" s="104" customFormat="1" ht="25.5" customHeight="1">
      <c r="B172" s="129"/>
      <c r="E172" s="130"/>
      <c r="F172" s="131"/>
      <c r="G172" s="131"/>
      <c r="H172" s="132"/>
      <c r="I172" s="132"/>
      <c r="J172" s="132"/>
      <c r="K172" s="132"/>
      <c r="L172" s="132"/>
      <c r="M172" s="132"/>
      <c r="N172" s="132"/>
      <c r="O172" s="132"/>
      <c r="P172" s="132"/>
      <c r="Q172" s="145"/>
      <c r="V172" s="146"/>
      <c r="W172" s="147"/>
      <c r="X172" s="147"/>
      <c r="Y172" s="144"/>
      <c r="Z172" s="144"/>
      <c r="AA172" s="148"/>
      <c r="AB172" s="149"/>
      <c r="AC172" s="144"/>
      <c r="AD172" s="132"/>
      <c r="AE172" s="132"/>
      <c r="AF172" s="132"/>
      <c r="AG172" s="132"/>
      <c r="AH172" s="132"/>
      <c r="AI172" s="132"/>
      <c r="AJ172" s="132"/>
      <c r="AK172" s="132"/>
      <c r="AL172" s="132"/>
      <c r="AM172" s="132"/>
      <c r="AN172" s="132"/>
      <c r="AO172" s="132"/>
      <c r="AP172" s="132"/>
      <c r="AQ172" s="132"/>
      <c r="AR172" s="132"/>
      <c r="AS172" s="132"/>
      <c r="AT172" s="132"/>
      <c r="AU172" s="132"/>
      <c r="AV172" s="132"/>
      <c r="AW172" s="132"/>
      <c r="AX172" s="132"/>
      <c r="AY172" s="132"/>
      <c r="AZ172" s="132"/>
      <c r="BA172" s="132"/>
      <c r="BB172" s="132"/>
      <c r="BC172" s="132"/>
      <c r="BD172" s="132"/>
      <c r="BE172" s="132"/>
      <c r="BF172" s="132"/>
      <c r="BG172" s="132"/>
      <c r="BH172" s="250"/>
    </row>
    <row r="173" spans="2:60" s="104" customFormat="1" ht="30" customHeight="1">
      <c r="B173" s="129"/>
      <c r="E173" s="130"/>
      <c r="F173" s="131"/>
      <c r="G173" s="131"/>
      <c r="H173" s="275" t="s">
        <v>384</v>
      </c>
      <c r="I173" s="275"/>
      <c r="J173" s="275"/>
      <c r="K173" s="275"/>
      <c r="L173" s="275"/>
      <c r="M173" s="275"/>
      <c r="N173" s="133"/>
      <c r="O173" s="275" t="s">
        <v>376</v>
      </c>
      <c r="P173" s="133"/>
      <c r="Q173" s="134"/>
      <c r="R173" s="134"/>
      <c r="S173" s="134"/>
      <c r="T173" s="135"/>
      <c r="U173" s="136"/>
      <c r="V173" s="136"/>
      <c r="W173" s="137"/>
      <c r="X173" s="276" t="s">
        <v>62</v>
      </c>
      <c r="Y173" s="1705" t="s">
        <v>378</v>
      </c>
      <c r="Z173" s="1706"/>
      <c r="AA173" s="1706"/>
      <c r="AB173" s="1706"/>
      <c r="AC173" s="1706"/>
      <c r="AD173" s="1706"/>
      <c r="AE173" s="1706"/>
      <c r="AF173" s="139"/>
      <c r="AG173" s="138"/>
      <c r="AH173" s="138"/>
      <c r="AI173" s="1197" t="s">
        <v>381</v>
      </c>
      <c r="AJ173" s="1197"/>
      <c r="AK173" s="1197"/>
      <c r="AL173" s="1197"/>
      <c r="AM173" s="1197"/>
      <c r="AN173" s="1197"/>
      <c r="AO173" s="1197"/>
      <c r="AP173" s="1197"/>
      <c r="AQ173" s="1197"/>
      <c r="AR173" s="1197"/>
      <c r="AS173" s="1197"/>
      <c r="AT173" s="1197"/>
      <c r="AU173" s="1197"/>
      <c r="AV173" s="1197"/>
      <c r="AW173" s="134"/>
      <c r="AX173" s="134"/>
      <c r="AY173" s="134"/>
      <c r="AZ173" s="135"/>
      <c r="BA173" s="274" t="s">
        <v>62</v>
      </c>
      <c r="BB173" s="1702" t="s">
        <v>380</v>
      </c>
      <c r="BC173" s="1703"/>
      <c r="BD173" s="1703"/>
      <c r="BE173" s="1703"/>
      <c r="BF173" s="1703"/>
      <c r="BG173" s="1703"/>
      <c r="BH173" s="250"/>
    </row>
    <row r="174" spans="2:60" s="104" customFormat="1" ht="16.5" customHeight="1">
      <c r="B174" s="129"/>
      <c r="E174" s="130"/>
      <c r="F174" s="131"/>
      <c r="G174" s="131"/>
      <c r="H174" s="140"/>
      <c r="I174" s="141"/>
      <c r="J174" s="142"/>
      <c r="K174" s="143"/>
      <c r="L174" s="143"/>
      <c r="M174" s="142"/>
      <c r="N174" s="144"/>
      <c r="O174" s="144"/>
      <c r="P174" s="144"/>
      <c r="Q174" s="145"/>
      <c r="R174" s="1704" t="s">
        <v>63</v>
      </c>
      <c r="S174" s="1704"/>
      <c r="T174" s="1704"/>
      <c r="U174" s="1704"/>
      <c r="V174" s="146"/>
      <c r="W174" s="147"/>
      <c r="X174" s="147"/>
      <c r="Y174" s="144"/>
      <c r="Z174" s="144"/>
      <c r="AA174" s="148" t="s">
        <v>64</v>
      </c>
      <c r="AB174" s="149"/>
      <c r="AC174" s="144"/>
      <c r="AD174" s="150"/>
      <c r="AE174" s="150"/>
      <c r="AF174" s="150"/>
      <c r="AG174" s="150"/>
      <c r="AH174" s="150"/>
      <c r="AI174" s="150"/>
      <c r="AJ174" s="150"/>
      <c r="AK174" s="145"/>
      <c r="AL174" s="145"/>
      <c r="AM174" s="145"/>
      <c r="AN174" s="145"/>
      <c r="AO174" s="145"/>
      <c r="AP174" s="145"/>
      <c r="AQ174" s="145"/>
      <c r="AR174" s="145"/>
      <c r="AS174" s="145"/>
      <c r="AT174" s="145"/>
      <c r="AU174" s="145"/>
      <c r="AV174" s="145"/>
      <c r="AW174" s="145"/>
      <c r="AX174" s="1187" t="s">
        <v>63</v>
      </c>
      <c r="AY174" s="1187"/>
      <c r="AZ174" s="1187"/>
      <c r="BA174" s="147"/>
      <c r="BB174" s="146"/>
      <c r="BC174" s="148" t="s">
        <v>64</v>
      </c>
      <c r="BD174" s="149"/>
      <c r="BE174" s="144"/>
      <c r="BF174" s="144"/>
      <c r="BG174" s="147"/>
      <c r="BH174" s="251"/>
    </row>
    <row r="175" spans="2:60" s="104" customFormat="1" ht="16.5" customHeight="1">
      <c r="B175" s="129"/>
      <c r="BH175" s="252"/>
    </row>
    <row r="176" spans="2:33" s="104" customFormat="1" ht="18.75" customHeight="1">
      <c r="B176" s="129"/>
      <c r="F176" s="1664"/>
      <c r="G176" s="1664"/>
      <c r="H176" s="1664"/>
      <c r="I176" s="1664"/>
      <c r="J176" s="1664"/>
      <c r="K176" s="1664"/>
      <c r="L176" s="1664"/>
      <c r="M176" s="1664"/>
      <c r="N176" s="1664"/>
      <c r="O176" s="1664"/>
      <c r="P176" s="1664"/>
      <c r="Q176" s="1664"/>
      <c r="R176" s="1664"/>
      <c r="S176" s="1664"/>
      <c r="T176" s="1664"/>
      <c r="U176" s="1664"/>
      <c r="V176" s="1664"/>
      <c r="W176" s="1664"/>
      <c r="X176" s="1664"/>
      <c r="Y176" s="1664"/>
      <c r="Z176" s="1664"/>
      <c r="AA176" s="1664"/>
      <c r="AB176" s="1664"/>
      <c r="AC176" s="1664"/>
      <c r="AD176" s="1664"/>
      <c r="AE176" s="1664"/>
      <c r="AF176" s="254"/>
      <c r="AG176" s="254"/>
    </row>
    <row r="177" spans="2:47" s="104" customFormat="1" ht="24" customHeight="1">
      <c r="B177" s="129"/>
      <c r="F177" s="253"/>
      <c r="G177" s="253"/>
      <c r="H177" s="275" t="s">
        <v>61</v>
      </c>
      <c r="I177" s="133"/>
      <c r="J177" s="133"/>
      <c r="K177" s="133"/>
      <c r="L177" s="133"/>
      <c r="M177" s="133"/>
      <c r="N177" s="133"/>
      <c r="O177" s="275" t="s">
        <v>377</v>
      </c>
      <c r="P177" s="133"/>
      <c r="Q177" s="134"/>
      <c r="R177" s="134"/>
      <c r="S177" s="134"/>
      <c r="T177" s="135"/>
      <c r="U177" s="136"/>
      <c r="V177" s="136"/>
      <c r="W177" s="137"/>
      <c r="X177" s="276" t="s">
        <v>62</v>
      </c>
      <c r="Y177" s="1707" t="s">
        <v>379</v>
      </c>
      <c r="Z177" s="1708"/>
      <c r="AA177" s="1708"/>
      <c r="AB177" s="1708"/>
      <c r="AC177" s="1708"/>
      <c r="AD177" s="254"/>
      <c r="AE177" s="254"/>
      <c r="AF177" s="254"/>
      <c r="AG177" s="254"/>
      <c r="AU177" s="255"/>
    </row>
    <row r="178" spans="2:33" s="104" customFormat="1" ht="21.75" customHeight="1">
      <c r="B178" s="129"/>
      <c r="F178" s="256"/>
      <c r="G178" s="256"/>
      <c r="H178" s="140"/>
      <c r="I178" s="141"/>
      <c r="J178" s="142"/>
      <c r="K178" s="143"/>
      <c r="L178" s="143"/>
      <c r="M178" s="142"/>
      <c r="N178" s="144"/>
      <c r="O178" s="144"/>
      <c r="P178" s="144"/>
      <c r="Q178" s="145"/>
      <c r="R178" s="1704" t="s">
        <v>63</v>
      </c>
      <c r="S178" s="1704"/>
      <c r="T178" s="1704"/>
      <c r="U178" s="1704"/>
      <c r="V178" s="146"/>
      <c r="W178" s="147"/>
      <c r="X178" s="147"/>
      <c r="Y178" s="144"/>
      <c r="Z178" s="144"/>
      <c r="AA178" s="148" t="s">
        <v>64</v>
      </c>
      <c r="AB178" s="149"/>
      <c r="AC178" s="144"/>
      <c r="AD178" s="256"/>
      <c r="AE178" s="256"/>
      <c r="AF178" s="256"/>
      <c r="AG178" s="256"/>
    </row>
    <row r="179" spans="3:63" ht="23.25" customHeight="1">
      <c r="C179" s="104"/>
      <c r="D179" s="104"/>
      <c r="E179" s="104"/>
      <c r="F179" s="1664"/>
      <c r="G179" s="1665"/>
      <c r="H179" s="1665"/>
      <c r="I179" s="1665"/>
      <c r="J179" s="1665"/>
      <c r="K179" s="1665"/>
      <c r="L179" s="1665"/>
      <c r="M179" s="1665"/>
      <c r="N179" s="1665"/>
      <c r="O179" s="1665"/>
      <c r="P179" s="1665"/>
      <c r="Q179" s="1665"/>
      <c r="R179" s="1665"/>
      <c r="S179" s="1665"/>
      <c r="T179" s="1665"/>
      <c r="U179" s="1665"/>
      <c r="V179" s="1665"/>
      <c r="W179" s="1665"/>
      <c r="X179" s="1665"/>
      <c r="Y179" s="1665"/>
      <c r="Z179" s="1665"/>
      <c r="AA179" s="1665"/>
      <c r="AB179" s="1665"/>
      <c r="AC179" s="257"/>
      <c r="AD179" s="257"/>
      <c r="AE179" s="257"/>
      <c r="AF179" s="257"/>
      <c r="AG179" s="258"/>
      <c r="AH179" s="104"/>
      <c r="AI179" s="104"/>
      <c r="AJ179" s="104"/>
      <c r="AK179" s="104"/>
      <c r="AL179" s="104"/>
      <c r="AM179" s="104"/>
      <c r="AN179" s="104"/>
      <c r="AO179" s="104"/>
      <c r="AP179" s="104"/>
      <c r="AQ179" s="104"/>
      <c r="AR179" s="104"/>
      <c r="AS179" s="104"/>
      <c r="AT179" s="104"/>
      <c r="AU179" s="104"/>
      <c r="AV179" s="104"/>
      <c r="AW179" s="104"/>
      <c r="AX179" s="104"/>
      <c r="AY179" s="104"/>
      <c r="AZ179" s="104"/>
      <c r="BA179" s="104"/>
      <c r="BB179" s="104"/>
      <c r="BC179" s="104"/>
      <c r="BD179" s="104"/>
      <c r="BE179" s="104"/>
      <c r="BF179" s="104"/>
      <c r="BG179" s="104"/>
      <c r="BH179" s="104"/>
      <c r="BI179" s="104"/>
      <c r="BJ179" s="104"/>
      <c r="BK179" s="104"/>
    </row>
    <row r="180" spans="6:63" ht="24" customHeight="1">
      <c r="F180" s="1664"/>
      <c r="G180" s="1665"/>
      <c r="H180" s="1665"/>
      <c r="I180" s="1665"/>
      <c r="J180" s="1665"/>
      <c r="K180" s="1665"/>
      <c r="L180" s="1665"/>
      <c r="M180" s="1665"/>
      <c r="N180" s="1665"/>
      <c r="O180" s="1665"/>
      <c r="P180" s="1665"/>
      <c r="Q180" s="1665"/>
      <c r="R180" s="1665"/>
      <c r="S180" s="1665"/>
      <c r="T180" s="1665"/>
      <c r="U180" s="1665"/>
      <c r="V180" s="1665"/>
      <c r="W180" s="1665"/>
      <c r="X180" s="1665"/>
      <c r="Y180" s="1665"/>
      <c r="Z180" s="1665"/>
      <c r="AA180" s="1665"/>
      <c r="AB180" s="1665"/>
      <c r="AC180" s="257"/>
      <c r="AD180" s="257"/>
      <c r="AE180" s="257"/>
      <c r="AF180" s="257"/>
      <c r="AG180" s="258"/>
      <c r="AQ180" s="259"/>
      <c r="AX180" s="122"/>
      <c r="AY180" s="122"/>
      <c r="AZ180" s="122"/>
      <c r="BA180" s="122"/>
      <c r="BB180" s="122"/>
      <c r="BC180" s="122"/>
      <c r="BD180" s="122"/>
      <c r="BE180" s="122"/>
      <c r="BF180" s="122"/>
      <c r="BG180" s="260"/>
      <c r="BH180" s="122"/>
      <c r="BI180" s="122"/>
      <c r="BJ180" s="122"/>
      <c r="BK180" s="122"/>
    </row>
    <row r="181" spans="16:62" ht="18">
      <c r="P181" s="4"/>
      <c r="Q181" s="4"/>
      <c r="R181" s="29"/>
      <c r="S181" s="29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X181" s="29"/>
      <c r="BA181" s="29"/>
      <c r="BD181" s="263"/>
      <c r="BG181" s="263"/>
      <c r="BH181" s="263"/>
      <c r="BI181" s="263"/>
      <c r="BJ181" s="263"/>
    </row>
    <row r="182" spans="14:25" ht="18">
      <c r="N182" s="259"/>
      <c r="O182" s="259"/>
      <c r="P182" s="4"/>
      <c r="Q182" s="4"/>
      <c r="R182" s="12"/>
      <c r="S182" s="12"/>
      <c r="T182" s="4"/>
      <c r="U182" s="4"/>
      <c r="V182" s="4"/>
      <c r="W182" s="4"/>
      <c r="X182" s="4"/>
      <c r="Y182" s="4"/>
    </row>
    <row r="183" spans="14:52" ht="18">
      <c r="N183" s="4"/>
      <c r="O183" s="4"/>
      <c r="AX183" s="259"/>
      <c r="AZ183" s="12"/>
    </row>
    <row r="184" spans="52:59" ht="12.75">
      <c r="AZ184" s="12"/>
      <c r="BG184" s="12"/>
    </row>
    <row r="187" spans="51:52" ht="12.75">
      <c r="AY187" s="12"/>
      <c r="AZ187" s="12"/>
    </row>
  </sheetData>
  <sheetProtection/>
  <mergeCells count="2299">
    <mergeCell ref="R171:U171"/>
    <mergeCell ref="BF133:BG133"/>
    <mergeCell ref="BF163:BG163"/>
    <mergeCell ref="BB165:BC165"/>
    <mergeCell ref="Y170:AC170"/>
    <mergeCell ref="AV134:AW134"/>
    <mergeCell ref="AX134:AY134"/>
    <mergeCell ref="AL134:AM134"/>
    <mergeCell ref="AN134:AO134"/>
    <mergeCell ref="AD134:AE134"/>
    <mergeCell ref="Z124:AA124"/>
    <mergeCell ref="AB124:AC124"/>
    <mergeCell ref="AJ167:BG167"/>
    <mergeCell ref="AT132:AU132"/>
    <mergeCell ref="AV132:AW132"/>
    <mergeCell ref="AX132:AY132"/>
    <mergeCell ref="BF129:BG129"/>
    <mergeCell ref="AD132:AE132"/>
    <mergeCell ref="AF132:AG132"/>
    <mergeCell ref="AH132:AI132"/>
    <mergeCell ref="Z113:AA113"/>
    <mergeCell ref="AB113:AC113"/>
    <mergeCell ref="Z135:AA135"/>
    <mergeCell ref="AB135:AC135"/>
    <mergeCell ref="AB132:AC132"/>
    <mergeCell ref="AB129:AC129"/>
    <mergeCell ref="AB133:AC133"/>
    <mergeCell ref="AB126:AC126"/>
    <mergeCell ref="AB134:AC134"/>
    <mergeCell ref="AB130:AC130"/>
    <mergeCell ref="R178:U178"/>
    <mergeCell ref="Y173:AE173"/>
    <mergeCell ref="Y177:AC177"/>
    <mergeCell ref="F176:AE176"/>
    <mergeCell ref="R174:U174"/>
    <mergeCell ref="BB173:BG173"/>
    <mergeCell ref="AZ132:BA132"/>
    <mergeCell ref="BB132:BC132"/>
    <mergeCell ref="BD132:BE132"/>
    <mergeCell ref="BF132:BG132"/>
    <mergeCell ref="BF134:BG134"/>
    <mergeCell ref="AZ134:BA134"/>
    <mergeCell ref="BB134:BC134"/>
    <mergeCell ref="BD134:BE134"/>
    <mergeCell ref="BF135:BG135"/>
    <mergeCell ref="F132:U132"/>
    <mergeCell ref="V132:W132"/>
    <mergeCell ref="X132:Y132"/>
    <mergeCell ref="Z132:AA132"/>
    <mergeCell ref="AJ132:AK132"/>
    <mergeCell ref="AL132:AM132"/>
    <mergeCell ref="AN132:AO132"/>
    <mergeCell ref="AP132:AQ132"/>
    <mergeCell ref="AR132:AS132"/>
    <mergeCell ref="AT129:AU129"/>
    <mergeCell ref="AV129:AW129"/>
    <mergeCell ref="AX129:AY129"/>
    <mergeCell ref="BD129:BE129"/>
    <mergeCell ref="AL129:AM129"/>
    <mergeCell ref="AN129:AO129"/>
    <mergeCell ref="AP129:AQ129"/>
    <mergeCell ref="AR129:AS129"/>
    <mergeCell ref="AZ129:BA129"/>
    <mergeCell ref="BB129:BC129"/>
    <mergeCell ref="F129:U129"/>
    <mergeCell ref="V129:W129"/>
    <mergeCell ref="X129:Y129"/>
    <mergeCell ref="Z129:AA129"/>
    <mergeCell ref="F130:U130"/>
    <mergeCell ref="V130:W130"/>
    <mergeCell ref="X130:Y130"/>
    <mergeCell ref="Z130:AA130"/>
    <mergeCell ref="AL130:AM130"/>
    <mergeCell ref="AN130:AO130"/>
    <mergeCell ref="AP130:AQ130"/>
    <mergeCell ref="AF130:AG130"/>
    <mergeCell ref="AH130:AI130"/>
    <mergeCell ref="BF130:BG130"/>
    <mergeCell ref="AT130:AU130"/>
    <mergeCell ref="AV130:AW130"/>
    <mergeCell ref="AX130:AY130"/>
    <mergeCell ref="AZ130:BA130"/>
    <mergeCell ref="BB130:BC130"/>
    <mergeCell ref="BD130:BE130"/>
    <mergeCell ref="AL131:AM131"/>
    <mergeCell ref="AN131:AO131"/>
    <mergeCell ref="AP131:AQ131"/>
    <mergeCell ref="F131:U131"/>
    <mergeCell ref="V131:W131"/>
    <mergeCell ref="X131:Y131"/>
    <mergeCell ref="Z131:AA131"/>
    <mergeCell ref="BF131:BG131"/>
    <mergeCell ref="AT131:AU131"/>
    <mergeCell ref="AV131:AW131"/>
    <mergeCell ref="AX131:AY131"/>
    <mergeCell ref="BB131:BC131"/>
    <mergeCell ref="BD131:BE131"/>
    <mergeCell ref="AZ93:BA93"/>
    <mergeCell ref="AD106:AE106"/>
    <mergeCell ref="AF106:AG106"/>
    <mergeCell ref="AH106:AI106"/>
    <mergeCell ref="AL106:AM106"/>
    <mergeCell ref="AR106:AS106"/>
    <mergeCell ref="AJ101:AK101"/>
    <mergeCell ref="AJ99:AK99"/>
    <mergeCell ref="AZ106:BA106"/>
    <mergeCell ref="AH103:AI103"/>
    <mergeCell ref="X106:Y106"/>
    <mergeCell ref="Z106:AA106"/>
    <mergeCell ref="AP106:AQ106"/>
    <mergeCell ref="AX93:AY93"/>
    <mergeCell ref="X93:Y93"/>
    <mergeCell ref="Z93:AA93"/>
    <mergeCell ref="AR103:AS103"/>
    <mergeCell ref="Z104:AA104"/>
    <mergeCell ref="AH104:AI104"/>
    <mergeCell ref="AJ104:AK104"/>
    <mergeCell ref="BD110:BE110"/>
    <mergeCell ref="BF110:BG110"/>
    <mergeCell ref="BB93:BC93"/>
    <mergeCell ref="BD93:BE93"/>
    <mergeCell ref="BF93:BG93"/>
    <mergeCell ref="BB106:BC106"/>
    <mergeCell ref="BD106:BE106"/>
    <mergeCell ref="BF106:BG106"/>
    <mergeCell ref="BD107:BE107"/>
    <mergeCell ref="BF105:BG105"/>
    <mergeCell ref="BB92:BC92"/>
    <mergeCell ref="BD92:BE92"/>
    <mergeCell ref="BF92:BG92"/>
    <mergeCell ref="F110:U110"/>
    <mergeCell ref="V110:W110"/>
    <mergeCell ref="X110:Y110"/>
    <mergeCell ref="Z110:AA110"/>
    <mergeCell ref="AB110:AC110"/>
    <mergeCell ref="AD110:AE110"/>
    <mergeCell ref="AF110:AG110"/>
    <mergeCell ref="AP92:AQ92"/>
    <mergeCell ref="AX91:AY91"/>
    <mergeCell ref="F92:U92"/>
    <mergeCell ref="V92:W92"/>
    <mergeCell ref="X92:Y92"/>
    <mergeCell ref="Z92:AA92"/>
    <mergeCell ref="AT92:AU92"/>
    <mergeCell ref="AV92:AW92"/>
    <mergeCell ref="X91:Y91"/>
    <mergeCell ref="Z91:AA91"/>
    <mergeCell ref="AB90:AC90"/>
    <mergeCell ref="AB91:AC91"/>
    <mergeCell ref="AZ92:BA92"/>
    <mergeCell ref="AD91:AE91"/>
    <mergeCell ref="AF91:AG91"/>
    <mergeCell ref="AZ91:BA91"/>
    <mergeCell ref="AD92:AE92"/>
    <mergeCell ref="AF92:AG92"/>
    <mergeCell ref="AL92:AM92"/>
    <mergeCell ref="AN92:AO92"/>
    <mergeCell ref="AT134:AU134"/>
    <mergeCell ref="F134:U134"/>
    <mergeCell ref="V134:W134"/>
    <mergeCell ref="X134:Y134"/>
    <mergeCell ref="Z134:AA134"/>
    <mergeCell ref="AD133:AE133"/>
    <mergeCell ref="AF133:AG133"/>
    <mergeCell ref="AP134:AQ134"/>
    <mergeCell ref="AR134:AS134"/>
    <mergeCell ref="AH133:AI133"/>
    <mergeCell ref="AJ133:AK133"/>
    <mergeCell ref="AL133:AM133"/>
    <mergeCell ref="AH134:AI134"/>
    <mergeCell ref="AJ134:AK134"/>
    <mergeCell ref="AF134:AG134"/>
    <mergeCell ref="BD128:BE128"/>
    <mergeCell ref="AN133:AO133"/>
    <mergeCell ref="BB133:BC133"/>
    <mergeCell ref="BD133:BE133"/>
    <mergeCell ref="AP133:AQ133"/>
    <mergeCell ref="AR133:AS133"/>
    <mergeCell ref="AT133:AU133"/>
    <mergeCell ref="AV133:AW133"/>
    <mergeCell ref="AX133:AY133"/>
    <mergeCell ref="AN128:AO128"/>
    <mergeCell ref="AD129:AE129"/>
    <mergeCell ref="AF129:AG129"/>
    <mergeCell ref="AH129:AI129"/>
    <mergeCell ref="AJ129:AK129"/>
    <mergeCell ref="AP128:AQ128"/>
    <mergeCell ref="AB131:AC131"/>
    <mergeCell ref="AD131:AE131"/>
    <mergeCell ref="AF131:AG131"/>
    <mergeCell ref="AH131:AI131"/>
    <mergeCell ref="AD130:AE130"/>
    <mergeCell ref="AH128:AI128"/>
    <mergeCell ref="AJ131:AK131"/>
    <mergeCell ref="AJ128:AK128"/>
    <mergeCell ref="AJ130:AK130"/>
    <mergeCell ref="F133:U133"/>
    <mergeCell ref="V133:W133"/>
    <mergeCell ref="X133:Y133"/>
    <mergeCell ref="Z133:AA133"/>
    <mergeCell ref="BF127:BG127"/>
    <mergeCell ref="F128:U128"/>
    <mergeCell ref="V128:W128"/>
    <mergeCell ref="X128:Y128"/>
    <mergeCell ref="Z128:AA128"/>
    <mergeCell ref="AB128:AC128"/>
    <mergeCell ref="AD128:AE128"/>
    <mergeCell ref="AF128:AG128"/>
    <mergeCell ref="BF128:BG128"/>
    <mergeCell ref="AR128:AS128"/>
    <mergeCell ref="AT128:AU128"/>
    <mergeCell ref="AV128:AW128"/>
    <mergeCell ref="AL128:AM128"/>
    <mergeCell ref="BF126:BG126"/>
    <mergeCell ref="AZ127:BA127"/>
    <mergeCell ref="AT126:AU126"/>
    <mergeCell ref="AV126:AW126"/>
    <mergeCell ref="BB126:BC126"/>
    <mergeCell ref="BD126:BE126"/>
    <mergeCell ref="AX126:AY126"/>
    <mergeCell ref="AT127:AU127"/>
    <mergeCell ref="AV127:AW127"/>
    <mergeCell ref="AH127:AI127"/>
    <mergeCell ref="AJ127:AK127"/>
    <mergeCell ref="AL127:AM127"/>
    <mergeCell ref="AN127:AO127"/>
    <mergeCell ref="F127:U127"/>
    <mergeCell ref="V127:W127"/>
    <mergeCell ref="X127:Y127"/>
    <mergeCell ref="Z127:AA127"/>
    <mergeCell ref="AH125:AI125"/>
    <mergeCell ref="AJ125:AK125"/>
    <mergeCell ref="AL126:AM126"/>
    <mergeCell ref="AB127:AC127"/>
    <mergeCell ref="AD127:AE127"/>
    <mergeCell ref="AF127:AG127"/>
    <mergeCell ref="AD126:AE126"/>
    <mergeCell ref="AF126:AG126"/>
    <mergeCell ref="AH126:AI126"/>
    <mergeCell ref="AJ126:AK126"/>
    <mergeCell ref="F126:U126"/>
    <mergeCell ref="V126:W126"/>
    <mergeCell ref="X126:Y126"/>
    <mergeCell ref="Z126:AA126"/>
    <mergeCell ref="X125:Y125"/>
    <mergeCell ref="Z125:AA125"/>
    <mergeCell ref="AT125:AU125"/>
    <mergeCell ref="AV125:AW125"/>
    <mergeCell ref="AL125:AM125"/>
    <mergeCell ref="AN125:AO125"/>
    <mergeCell ref="AP125:AQ125"/>
    <mergeCell ref="AB125:AC125"/>
    <mergeCell ref="AD125:AE125"/>
    <mergeCell ref="AF125:AG125"/>
    <mergeCell ref="AT123:AU123"/>
    <mergeCell ref="AV123:AW123"/>
    <mergeCell ref="AX123:AY123"/>
    <mergeCell ref="AL124:AM124"/>
    <mergeCell ref="AN124:AO124"/>
    <mergeCell ref="AT124:AU124"/>
    <mergeCell ref="AV124:AW124"/>
    <mergeCell ref="AP124:AQ124"/>
    <mergeCell ref="AR124:AS124"/>
    <mergeCell ref="AX124:AY124"/>
    <mergeCell ref="AD124:AE124"/>
    <mergeCell ref="AH123:AI123"/>
    <mergeCell ref="AJ123:AK123"/>
    <mergeCell ref="AD123:AE123"/>
    <mergeCell ref="AF123:AG123"/>
    <mergeCell ref="AF124:AG124"/>
    <mergeCell ref="AH124:AI124"/>
    <mergeCell ref="AB123:AC123"/>
    <mergeCell ref="BF113:BG113"/>
    <mergeCell ref="AL90:AM90"/>
    <mergeCell ref="AN90:AO90"/>
    <mergeCell ref="AP90:AQ90"/>
    <mergeCell ref="AR90:AS90"/>
    <mergeCell ref="AL109:AM109"/>
    <mergeCell ref="AN113:AO113"/>
    <mergeCell ref="AP113:AQ113"/>
    <mergeCell ref="AX92:AY92"/>
    <mergeCell ref="AD111:AE111"/>
    <mergeCell ref="AF111:AG111"/>
    <mergeCell ref="AN109:AO109"/>
    <mergeCell ref="AP109:AQ109"/>
    <mergeCell ref="AH110:AI110"/>
    <mergeCell ref="AJ110:AK110"/>
    <mergeCell ref="AH109:AI109"/>
    <mergeCell ref="AJ109:AK109"/>
    <mergeCell ref="AL110:AM110"/>
    <mergeCell ref="AF109:AG109"/>
    <mergeCell ref="AD113:AE113"/>
    <mergeCell ref="AF113:AG113"/>
    <mergeCell ref="AH113:AI113"/>
    <mergeCell ref="AJ113:AK113"/>
    <mergeCell ref="AV113:AW113"/>
    <mergeCell ref="AX113:AY113"/>
    <mergeCell ref="AL113:AM113"/>
    <mergeCell ref="AR113:AS113"/>
    <mergeCell ref="AT113:AU113"/>
    <mergeCell ref="AL111:AM111"/>
    <mergeCell ref="AP111:AQ111"/>
    <mergeCell ref="AR111:AS111"/>
    <mergeCell ref="AN111:AO111"/>
    <mergeCell ref="BF111:BG111"/>
    <mergeCell ref="AV109:AW109"/>
    <mergeCell ref="AX109:AY109"/>
    <mergeCell ref="AZ109:BA109"/>
    <mergeCell ref="BB109:BC109"/>
    <mergeCell ref="AZ110:BA110"/>
    <mergeCell ref="BB111:BC111"/>
    <mergeCell ref="AZ111:BA111"/>
    <mergeCell ref="BB110:BC110"/>
    <mergeCell ref="BF109:BG109"/>
    <mergeCell ref="BD111:BE111"/>
    <mergeCell ref="BD109:BE109"/>
    <mergeCell ref="AR105:AS105"/>
    <mergeCell ref="BB105:BC105"/>
    <mergeCell ref="AZ108:BA108"/>
    <mergeCell ref="BB108:BC108"/>
    <mergeCell ref="BB107:BC107"/>
    <mergeCell ref="AT111:AU111"/>
    <mergeCell ref="AV111:AW111"/>
    <mergeCell ref="AX111:AY111"/>
    <mergeCell ref="Z107:AA107"/>
    <mergeCell ref="BF104:BG104"/>
    <mergeCell ref="AP105:AQ105"/>
    <mergeCell ref="AT104:AU104"/>
    <mergeCell ref="AV104:AW104"/>
    <mergeCell ref="AX104:AY104"/>
    <mergeCell ref="AZ104:BA104"/>
    <mergeCell ref="AR104:AS104"/>
    <mergeCell ref="AX105:AY105"/>
    <mergeCell ref="AZ107:BA107"/>
    <mergeCell ref="AD109:AE109"/>
    <mergeCell ref="AD104:AE104"/>
    <mergeCell ref="AD107:AE107"/>
    <mergeCell ref="AB105:AC105"/>
    <mergeCell ref="AD105:AE105"/>
    <mergeCell ref="AB107:AC107"/>
    <mergeCell ref="AB106:AC106"/>
    <mergeCell ref="AB108:AC108"/>
    <mergeCell ref="AD108:AE108"/>
    <mergeCell ref="Z103:AA103"/>
    <mergeCell ref="AB103:AC103"/>
    <mergeCell ref="AD103:AE103"/>
    <mergeCell ref="AF103:AG103"/>
    <mergeCell ref="AL104:AM104"/>
    <mergeCell ref="AD102:AE102"/>
    <mergeCell ref="AF102:AG102"/>
    <mergeCell ref="X103:Y103"/>
    <mergeCell ref="X102:Y102"/>
    <mergeCell ref="AB104:AC104"/>
    <mergeCell ref="AL103:AM103"/>
    <mergeCell ref="Z102:AA102"/>
    <mergeCell ref="AB102:AC102"/>
    <mergeCell ref="AH102:AI102"/>
    <mergeCell ref="BD72:BE72"/>
    <mergeCell ref="BF72:BG72"/>
    <mergeCell ref="AB100:AC100"/>
    <mergeCell ref="AD100:AE100"/>
    <mergeCell ref="AF100:AG100"/>
    <mergeCell ref="AJ90:AK90"/>
    <mergeCell ref="AN72:AO72"/>
    <mergeCell ref="AP72:AQ72"/>
    <mergeCell ref="AR80:AS80"/>
    <mergeCell ref="AP76:AQ76"/>
    <mergeCell ref="F93:U93"/>
    <mergeCell ref="V93:W93"/>
    <mergeCell ref="F90:U90"/>
    <mergeCell ref="V90:W90"/>
    <mergeCell ref="X90:Y90"/>
    <mergeCell ref="Z90:AA90"/>
    <mergeCell ref="AR79:AS79"/>
    <mergeCell ref="AV75:AW75"/>
    <mergeCell ref="AT76:AU76"/>
    <mergeCell ref="AV78:AW78"/>
    <mergeCell ref="AR76:AS76"/>
    <mergeCell ref="AR78:AS78"/>
    <mergeCell ref="AH83:AI83"/>
    <mergeCell ref="Z84:AA84"/>
    <mergeCell ref="F72:U72"/>
    <mergeCell ref="V72:W72"/>
    <mergeCell ref="X72:Y72"/>
    <mergeCell ref="Z72:AA72"/>
    <mergeCell ref="AL108:AM108"/>
    <mergeCell ref="AL102:AM102"/>
    <mergeCell ref="AL105:AM105"/>
    <mergeCell ref="AF98:AG98"/>
    <mergeCell ref="AH98:AI98"/>
    <mergeCell ref="AF107:AG107"/>
    <mergeCell ref="AF104:AG104"/>
    <mergeCell ref="AF101:AG101"/>
    <mergeCell ref="AH101:AI101"/>
    <mergeCell ref="AL100:AM100"/>
    <mergeCell ref="AL72:AM72"/>
    <mergeCell ref="AL98:AM98"/>
    <mergeCell ref="AL84:AM84"/>
    <mergeCell ref="AL82:AM82"/>
    <mergeCell ref="AL80:AM80"/>
    <mergeCell ref="AL93:AM93"/>
    <mergeCell ref="AL87:AM87"/>
    <mergeCell ref="AL88:AM88"/>
    <mergeCell ref="AL77:AM77"/>
    <mergeCell ref="AL73:AM73"/>
    <mergeCell ref="AJ72:AK72"/>
    <mergeCell ref="AJ88:AK88"/>
    <mergeCell ref="AJ108:AK108"/>
    <mergeCell ref="AJ81:AK81"/>
    <mergeCell ref="AJ93:AK93"/>
    <mergeCell ref="AJ106:AK106"/>
    <mergeCell ref="AJ103:AK103"/>
    <mergeCell ref="AJ102:AK102"/>
    <mergeCell ref="AJ105:AK105"/>
    <mergeCell ref="AJ80:AK80"/>
    <mergeCell ref="BD108:BE108"/>
    <mergeCell ref="AX102:AY102"/>
    <mergeCell ref="AZ102:BA102"/>
    <mergeCell ref="AX103:AY103"/>
    <mergeCell ref="AZ103:BA103"/>
    <mergeCell ref="BB103:BC103"/>
    <mergeCell ref="BB104:BC104"/>
    <mergeCell ref="AZ105:BA105"/>
    <mergeCell ref="BD104:BE104"/>
    <mergeCell ref="AR67:AS67"/>
    <mergeCell ref="AT67:AU67"/>
    <mergeCell ref="AV67:AW67"/>
    <mergeCell ref="AX67:AY67"/>
    <mergeCell ref="AF67:AG67"/>
    <mergeCell ref="AL67:AM67"/>
    <mergeCell ref="AN67:AO67"/>
    <mergeCell ref="AP67:AQ67"/>
    <mergeCell ref="BF66:BG66"/>
    <mergeCell ref="AX66:AY66"/>
    <mergeCell ref="BD67:BE67"/>
    <mergeCell ref="BF67:BG67"/>
    <mergeCell ref="BB67:BC67"/>
    <mergeCell ref="AP66:AQ66"/>
    <mergeCell ref="AR66:AS66"/>
    <mergeCell ref="BB66:BC66"/>
    <mergeCell ref="BD66:BE66"/>
    <mergeCell ref="BF71:BG71"/>
    <mergeCell ref="AB66:AC66"/>
    <mergeCell ref="AD66:AE66"/>
    <mergeCell ref="AT71:AU71"/>
    <mergeCell ref="AX71:AY71"/>
    <mergeCell ref="AF71:AG71"/>
    <mergeCell ref="AH71:AI71"/>
    <mergeCell ref="AJ71:AK71"/>
    <mergeCell ref="AN71:AO71"/>
    <mergeCell ref="AP71:AQ71"/>
    <mergeCell ref="AR71:AS71"/>
    <mergeCell ref="F66:U66"/>
    <mergeCell ref="V66:W66"/>
    <mergeCell ref="X66:Y66"/>
    <mergeCell ref="F67:U67"/>
    <mergeCell ref="V67:W67"/>
    <mergeCell ref="X67:Y67"/>
    <mergeCell ref="AF66:AG66"/>
    <mergeCell ref="AH66:AI66"/>
    <mergeCell ref="AL66:AM66"/>
    <mergeCell ref="F71:U71"/>
    <mergeCell ref="V71:W71"/>
    <mergeCell ref="X71:Y71"/>
    <mergeCell ref="Z71:AA71"/>
    <mergeCell ref="BB65:BC65"/>
    <mergeCell ref="BD65:BE65"/>
    <mergeCell ref="BF65:BG65"/>
    <mergeCell ref="AX65:AY65"/>
    <mergeCell ref="F65:U65"/>
    <mergeCell ref="V65:W65"/>
    <mergeCell ref="X65:Y65"/>
    <mergeCell ref="Z65:AA65"/>
    <mergeCell ref="BF64:BG64"/>
    <mergeCell ref="AB65:AC65"/>
    <mergeCell ref="AD65:AE65"/>
    <mergeCell ref="AV64:AW64"/>
    <mergeCell ref="AX64:AY64"/>
    <mergeCell ref="AF64:AG64"/>
    <mergeCell ref="AL64:AM64"/>
    <mergeCell ref="AN64:AO64"/>
    <mergeCell ref="AR64:AS64"/>
    <mergeCell ref="AT64:AU64"/>
    <mergeCell ref="BB64:BC64"/>
    <mergeCell ref="BD64:BE64"/>
    <mergeCell ref="F64:U64"/>
    <mergeCell ref="V64:W64"/>
    <mergeCell ref="X64:Y64"/>
    <mergeCell ref="Z64:AA64"/>
    <mergeCell ref="BB62:BC62"/>
    <mergeCell ref="BD62:BE62"/>
    <mergeCell ref="BF63:BG63"/>
    <mergeCell ref="AB64:AC64"/>
    <mergeCell ref="AD64:AE64"/>
    <mergeCell ref="AV63:AW63"/>
    <mergeCell ref="AX63:AY63"/>
    <mergeCell ref="AF63:AG63"/>
    <mergeCell ref="AL63:AM63"/>
    <mergeCell ref="AN63:AO63"/>
    <mergeCell ref="AH62:AI62"/>
    <mergeCell ref="F62:U62"/>
    <mergeCell ref="V62:W62"/>
    <mergeCell ref="F63:U63"/>
    <mergeCell ref="V63:W63"/>
    <mergeCell ref="X62:Y62"/>
    <mergeCell ref="Z62:AA62"/>
    <mergeCell ref="AZ60:BA60"/>
    <mergeCell ref="BF62:BG62"/>
    <mergeCell ref="AB63:AC63"/>
    <mergeCell ref="AD63:AE63"/>
    <mergeCell ref="AV62:AW62"/>
    <mergeCell ref="AX62:AY62"/>
    <mergeCell ref="AF62:AG62"/>
    <mergeCell ref="AL62:AM62"/>
    <mergeCell ref="AN62:AO62"/>
    <mergeCell ref="AR62:AS62"/>
    <mergeCell ref="F61:U61"/>
    <mergeCell ref="V61:W61"/>
    <mergeCell ref="X61:Y61"/>
    <mergeCell ref="Z61:AA61"/>
    <mergeCell ref="V59:W59"/>
    <mergeCell ref="AD61:AE61"/>
    <mergeCell ref="AH60:AI60"/>
    <mergeCell ref="AL60:AM60"/>
    <mergeCell ref="AD60:AE60"/>
    <mergeCell ref="AF60:AG60"/>
    <mergeCell ref="Z59:AA59"/>
    <mergeCell ref="AB59:AC59"/>
    <mergeCell ref="AD59:AE59"/>
    <mergeCell ref="AF59:AG59"/>
    <mergeCell ref="V60:W60"/>
    <mergeCell ref="X60:Y60"/>
    <mergeCell ref="Z60:AA60"/>
    <mergeCell ref="AB60:AC60"/>
    <mergeCell ref="AX52:AY52"/>
    <mergeCell ref="AT52:AU52"/>
    <mergeCell ref="AV52:AW52"/>
    <mergeCell ref="AD58:AE58"/>
    <mergeCell ref="AF58:AG58"/>
    <mergeCell ref="AH58:AI58"/>
    <mergeCell ref="AJ58:AK58"/>
    <mergeCell ref="AV53:AW53"/>
    <mergeCell ref="AT58:AU58"/>
    <mergeCell ref="AV58:AW58"/>
    <mergeCell ref="V58:W58"/>
    <mergeCell ref="X58:Y58"/>
    <mergeCell ref="Z58:AA58"/>
    <mergeCell ref="AN52:AO52"/>
    <mergeCell ref="X52:Y52"/>
    <mergeCell ref="Z52:AA52"/>
    <mergeCell ref="AB52:AC52"/>
    <mergeCell ref="AD52:AE52"/>
    <mergeCell ref="AB57:AC57"/>
    <mergeCell ref="AD57:AE57"/>
    <mergeCell ref="AZ52:BA52"/>
    <mergeCell ref="BB52:BC52"/>
    <mergeCell ref="BD51:BE51"/>
    <mergeCell ref="BF51:BG51"/>
    <mergeCell ref="AZ51:BA51"/>
    <mergeCell ref="BB51:BC51"/>
    <mergeCell ref="BD52:BE52"/>
    <mergeCell ref="AT50:AU50"/>
    <mergeCell ref="AV50:AW50"/>
    <mergeCell ref="AF50:AG50"/>
    <mergeCell ref="AH50:AI50"/>
    <mergeCell ref="AJ50:AK50"/>
    <mergeCell ref="F52:U52"/>
    <mergeCell ref="V52:W52"/>
    <mergeCell ref="AZ50:BA50"/>
    <mergeCell ref="AL50:AM50"/>
    <mergeCell ref="AP50:AQ50"/>
    <mergeCell ref="AR50:AS50"/>
    <mergeCell ref="X51:Y51"/>
    <mergeCell ref="Z51:AA51"/>
    <mergeCell ref="AB51:AC51"/>
    <mergeCell ref="AJ51:AK51"/>
    <mergeCell ref="AX50:AY50"/>
    <mergeCell ref="AT49:AU49"/>
    <mergeCell ref="AV49:AW49"/>
    <mergeCell ref="V51:W51"/>
    <mergeCell ref="AL51:AM51"/>
    <mergeCell ref="AX51:AY51"/>
    <mergeCell ref="AT51:AU51"/>
    <mergeCell ref="AV51:AW51"/>
    <mergeCell ref="AJ49:AK49"/>
    <mergeCell ref="AH49:AI49"/>
    <mergeCell ref="F50:U50"/>
    <mergeCell ref="V50:W50"/>
    <mergeCell ref="X49:Y49"/>
    <mergeCell ref="Z49:AA49"/>
    <mergeCell ref="X50:Y50"/>
    <mergeCell ref="Z50:AA50"/>
    <mergeCell ref="B5:BK5"/>
    <mergeCell ref="BD155:BE155"/>
    <mergeCell ref="BF155:BG155"/>
    <mergeCell ref="F155:U155"/>
    <mergeCell ref="AV155:AW155"/>
    <mergeCell ref="AX155:AY155"/>
    <mergeCell ref="X155:Y155"/>
    <mergeCell ref="BE9:BJ9"/>
    <mergeCell ref="F49:U49"/>
    <mergeCell ref="V49:W49"/>
    <mergeCell ref="AB155:AC155"/>
    <mergeCell ref="AD155:AE155"/>
    <mergeCell ref="AF155:AG155"/>
    <mergeCell ref="AN155:AO155"/>
    <mergeCell ref="AH155:AI155"/>
    <mergeCell ref="AJ155:AK155"/>
    <mergeCell ref="AL155:AM155"/>
    <mergeCell ref="BF112:BG112"/>
    <mergeCell ref="AT108:AU108"/>
    <mergeCell ref="BD102:BE102"/>
    <mergeCell ref="BF102:BG102"/>
    <mergeCell ref="BD103:BE103"/>
    <mergeCell ref="BB102:BC102"/>
    <mergeCell ref="BF108:BG108"/>
    <mergeCell ref="AV103:AW103"/>
    <mergeCell ref="BD105:BE105"/>
    <mergeCell ref="BF103:BG103"/>
    <mergeCell ref="AX49:AY49"/>
    <mergeCell ref="BD49:BE49"/>
    <mergeCell ref="AX48:AY48"/>
    <mergeCell ref="AZ48:BA48"/>
    <mergeCell ref="AX47:AY47"/>
    <mergeCell ref="AZ47:BA47"/>
    <mergeCell ref="BB47:BC47"/>
    <mergeCell ref="BD47:BE47"/>
    <mergeCell ref="BD73:BE73"/>
    <mergeCell ref="BD75:BE75"/>
    <mergeCell ref="BB49:BC49"/>
    <mergeCell ref="BF47:BG47"/>
    <mergeCell ref="BB50:BC50"/>
    <mergeCell ref="BD50:BE50"/>
    <mergeCell ref="BF50:BG50"/>
    <mergeCell ref="BB60:BC60"/>
    <mergeCell ref="BD60:BE60"/>
    <mergeCell ref="BB61:BC61"/>
    <mergeCell ref="BF77:BG77"/>
    <mergeCell ref="BF76:BG76"/>
    <mergeCell ref="BF75:BG75"/>
    <mergeCell ref="BB77:BC77"/>
    <mergeCell ref="BD77:BE77"/>
    <mergeCell ref="BD76:BE76"/>
    <mergeCell ref="BD78:BE78"/>
    <mergeCell ref="BF80:BG80"/>
    <mergeCell ref="BD80:BE80"/>
    <mergeCell ref="BD79:BE79"/>
    <mergeCell ref="BF79:BG79"/>
    <mergeCell ref="BF78:BG78"/>
    <mergeCell ref="AV71:AW71"/>
    <mergeCell ref="AV66:AW66"/>
    <mergeCell ref="AT66:AU66"/>
    <mergeCell ref="AT73:AU73"/>
    <mergeCell ref="AV73:AW73"/>
    <mergeCell ref="AT72:AU72"/>
    <mergeCell ref="AT69:AU69"/>
    <mergeCell ref="AR68:AS68"/>
    <mergeCell ref="AV68:AW68"/>
    <mergeCell ref="AT68:AU68"/>
    <mergeCell ref="AT61:AU61"/>
    <mergeCell ref="AR63:AS63"/>
    <mergeCell ref="AT63:AU63"/>
    <mergeCell ref="AR65:AS65"/>
    <mergeCell ref="AR61:AS61"/>
    <mergeCell ref="AT65:AU65"/>
    <mergeCell ref="AV65:AW65"/>
    <mergeCell ref="AV55:AW55"/>
    <mergeCell ref="AR55:AS55"/>
    <mergeCell ref="AV60:AW60"/>
    <mergeCell ref="AR57:AS57"/>
    <mergeCell ref="AT55:AU55"/>
    <mergeCell ref="AV59:AW59"/>
    <mergeCell ref="AT56:AU56"/>
    <mergeCell ref="AT60:AU60"/>
    <mergeCell ref="AR69:AS69"/>
    <mergeCell ref="AR56:AS56"/>
    <mergeCell ref="AV56:AW56"/>
    <mergeCell ref="AR58:AS58"/>
    <mergeCell ref="AT57:AU57"/>
    <mergeCell ref="AV57:AW57"/>
    <mergeCell ref="AR59:AS59"/>
    <mergeCell ref="AT59:AU59"/>
    <mergeCell ref="AV61:AW61"/>
    <mergeCell ref="AT62:AU62"/>
    <mergeCell ref="BD81:BE81"/>
    <mergeCell ref="AX73:AY73"/>
    <mergeCell ref="BB75:BC75"/>
    <mergeCell ref="AZ75:BA75"/>
    <mergeCell ref="BB76:BC76"/>
    <mergeCell ref="BB73:BC73"/>
    <mergeCell ref="AX79:AY79"/>
    <mergeCell ref="AX81:AY81"/>
    <mergeCell ref="BB81:BC81"/>
    <mergeCell ref="BB78:BC78"/>
    <mergeCell ref="F180:AB180"/>
    <mergeCell ref="V160:W160"/>
    <mergeCell ref="Z167:AA167"/>
    <mergeCell ref="AB167:AC167"/>
    <mergeCell ref="F179:AB179"/>
    <mergeCell ref="F167:U167"/>
    <mergeCell ref="X167:Y167"/>
    <mergeCell ref="V167:W167"/>
    <mergeCell ref="H169:BG169"/>
    <mergeCell ref="H170:P171"/>
    <mergeCell ref="E160:U160"/>
    <mergeCell ref="E166:BG166"/>
    <mergeCell ref="AH100:AI100"/>
    <mergeCell ref="AL107:AM107"/>
    <mergeCell ref="AJ107:AK107"/>
    <mergeCell ref="E162:AQ162"/>
    <mergeCell ref="E161:AQ161"/>
    <mergeCell ref="AR161:AS161"/>
    <mergeCell ref="E165:AQ165"/>
    <mergeCell ref="BB101:BC101"/>
    <mergeCell ref="AH158:AI158"/>
    <mergeCell ref="AH112:AI112"/>
    <mergeCell ref="AF108:AG108"/>
    <mergeCell ref="AH105:AI105"/>
    <mergeCell ref="AF105:AG105"/>
    <mergeCell ref="AH107:AI107"/>
    <mergeCell ref="E117:AQ117"/>
    <mergeCell ref="AL136:AM136"/>
    <mergeCell ref="AN136:AO136"/>
    <mergeCell ref="AP136:AQ136"/>
    <mergeCell ref="AD160:AE160"/>
    <mergeCell ref="AF135:AG135"/>
    <mergeCell ref="AH135:AI135"/>
    <mergeCell ref="AD135:AE135"/>
    <mergeCell ref="AH156:AI156"/>
    <mergeCell ref="AF157:AG157"/>
    <mergeCell ref="AF156:AG156"/>
    <mergeCell ref="AD156:AE156"/>
    <mergeCell ref="AD158:AE158"/>
    <mergeCell ref="AF158:AG158"/>
    <mergeCell ref="X59:Y59"/>
    <mergeCell ref="AF95:AG95"/>
    <mergeCell ref="AJ94:AK94"/>
    <mergeCell ref="AJ87:AK87"/>
    <mergeCell ref="AF93:AG93"/>
    <mergeCell ref="AH93:AI93"/>
    <mergeCell ref="AB62:AC62"/>
    <mergeCell ref="AD62:AE62"/>
    <mergeCell ref="AF61:AG61"/>
    <mergeCell ref="X63:Y63"/>
    <mergeCell ref="Z57:AA57"/>
    <mergeCell ref="AB58:AC58"/>
    <mergeCell ref="AB61:AC61"/>
    <mergeCell ref="AF68:AG68"/>
    <mergeCell ref="Z63:AA63"/>
    <mergeCell ref="AF65:AG65"/>
    <mergeCell ref="Z66:AA66"/>
    <mergeCell ref="AB67:AC67"/>
    <mergeCell ref="AD67:AE67"/>
    <mergeCell ref="Z67:AA67"/>
    <mergeCell ref="X68:Y68"/>
    <mergeCell ref="Z68:AA68"/>
    <mergeCell ref="AB68:AC68"/>
    <mergeCell ref="AD68:AE68"/>
    <mergeCell ref="AH167:AI167"/>
    <mergeCell ref="AD167:AE167"/>
    <mergeCell ref="AF167:AG167"/>
    <mergeCell ref="BF123:BG123"/>
    <mergeCell ref="BF124:BG124"/>
    <mergeCell ref="BF125:BG125"/>
    <mergeCell ref="BD125:BE125"/>
    <mergeCell ref="BD124:BE124"/>
    <mergeCell ref="BD165:BE165"/>
    <mergeCell ref="BF165:BG165"/>
    <mergeCell ref="BF164:BG164"/>
    <mergeCell ref="BD164:BE164"/>
    <mergeCell ref="E164:AQ164"/>
    <mergeCell ref="AR164:AS164"/>
    <mergeCell ref="AT164:AU164"/>
    <mergeCell ref="AV164:AW164"/>
    <mergeCell ref="AX164:AY164"/>
    <mergeCell ref="AZ164:BA164"/>
    <mergeCell ref="V56:W56"/>
    <mergeCell ref="F57:U57"/>
    <mergeCell ref="V57:W57"/>
    <mergeCell ref="F69:U69"/>
    <mergeCell ref="V69:W69"/>
    <mergeCell ref="F68:U68"/>
    <mergeCell ref="V68:W68"/>
    <mergeCell ref="F59:U59"/>
    <mergeCell ref="F60:U60"/>
    <mergeCell ref="F58:U58"/>
    <mergeCell ref="F55:U55"/>
    <mergeCell ref="F73:U73"/>
    <mergeCell ref="F56:U56"/>
    <mergeCell ref="F70:BG70"/>
    <mergeCell ref="AP73:AQ73"/>
    <mergeCell ref="AR72:AS72"/>
    <mergeCell ref="AD73:AE73"/>
    <mergeCell ref="BF73:BG73"/>
    <mergeCell ref="BB68:BC68"/>
    <mergeCell ref="AH72:AI72"/>
    <mergeCell ref="D87:D157"/>
    <mergeCell ref="F87:U87"/>
    <mergeCell ref="F88:U88"/>
    <mergeCell ref="F89:U89"/>
    <mergeCell ref="F95:U95"/>
    <mergeCell ref="F156:U156"/>
    <mergeCell ref="F146:U146"/>
    <mergeCell ref="F104:U104"/>
    <mergeCell ref="F121:U121"/>
    <mergeCell ref="F108:U108"/>
    <mergeCell ref="K30:M30"/>
    <mergeCell ref="N30:O30"/>
    <mergeCell ref="P30:Q30"/>
    <mergeCell ref="V30:AA30"/>
    <mergeCell ref="C30:D30"/>
    <mergeCell ref="E30:F30"/>
    <mergeCell ref="G30:H30"/>
    <mergeCell ref="I30:J30"/>
    <mergeCell ref="AB28:AD29"/>
    <mergeCell ref="AL30:AS30"/>
    <mergeCell ref="AT30:BB30"/>
    <mergeCell ref="AB30:AD30"/>
    <mergeCell ref="AE30:AG30"/>
    <mergeCell ref="AE28:AG29"/>
    <mergeCell ref="AL28:AS29"/>
    <mergeCell ref="AT28:BB29"/>
    <mergeCell ref="C28:D29"/>
    <mergeCell ref="E28:F29"/>
    <mergeCell ref="G28:H29"/>
    <mergeCell ref="V28:AA29"/>
    <mergeCell ref="AT19:AW19"/>
    <mergeCell ref="Z25:AB25"/>
    <mergeCell ref="L19:P19"/>
    <mergeCell ref="Q19:T19"/>
    <mergeCell ref="AX14:BD14"/>
    <mergeCell ref="BE14:BK14"/>
    <mergeCell ref="B11:P11"/>
    <mergeCell ref="R11:AV11"/>
    <mergeCell ref="R12:AV12"/>
    <mergeCell ref="R13:AV13"/>
    <mergeCell ref="AD15:AR15"/>
    <mergeCell ref="BE7:BK7"/>
    <mergeCell ref="T8:AC8"/>
    <mergeCell ref="AW9:BC9"/>
    <mergeCell ref="R7:U7"/>
    <mergeCell ref="V7:AC7"/>
    <mergeCell ref="AI7:AV7"/>
    <mergeCell ref="AW7:BD7"/>
    <mergeCell ref="BE11:BK11"/>
    <mergeCell ref="R14:AC14"/>
    <mergeCell ref="B2:BK2"/>
    <mergeCell ref="B3:BK3"/>
    <mergeCell ref="B6:BK6"/>
    <mergeCell ref="BE15:BK15"/>
    <mergeCell ref="AI8:AV8"/>
    <mergeCell ref="B4:BK4"/>
    <mergeCell ref="Y10:AV10"/>
    <mergeCell ref="AW11:BD11"/>
    <mergeCell ref="Y9:AV9"/>
    <mergeCell ref="C7:J7"/>
    <mergeCell ref="AR165:AS165"/>
    <mergeCell ref="BD163:BE163"/>
    <mergeCell ref="AT165:AU165"/>
    <mergeCell ref="AV165:AW165"/>
    <mergeCell ref="AX165:AY165"/>
    <mergeCell ref="AZ165:BA165"/>
    <mergeCell ref="AZ163:BA163"/>
    <mergeCell ref="BB163:BC163"/>
    <mergeCell ref="BB164:BC164"/>
    <mergeCell ref="AX163:AY163"/>
    <mergeCell ref="AR162:AS162"/>
    <mergeCell ref="AT162:AU162"/>
    <mergeCell ref="AV162:AW162"/>
    <mergeCell ref="E163:AQ163"/>
    <mergeCell ref="AR163:AS163"/>
    <mergeCell ref="AT163:AU163"/>
    <mergeCell ref="AV163:AW163"/>
    <mergeCell ref="BF161:BG161"/>
    <mergeCell ref="AX162:AY162"/>
    <mergeCell ref="AZ162:BA162"/>
    <mergeCell ref="BB162:BC162"/>
    <mergeCell ref="BD162:BE162"/>
    <mergeCell ref="AX161:AY161"/>
    <mergeCell ref="AZ161:BA161"/>
    <mergeCell ref="BB161:BC161"/>
    <mergeCell ref="BD161:BE161"/>
    <mergeCell ref="BF162:BG162"/>
    <mergeCell ref="AJ158:AK158"/>
    <mergeCell ref="AN157:AO157"/>
    <mergeCell ref="X160:Y160"/>
    <mergeCell ref="Z160:AA160"/>
    <mergeCell ref="AB160:AC160"/>
    <mergeCell ref="AN160:AO160"/>
    <mergeCell ref="AF160:AG160"/>
    <mergeCell ref="AH160:AI160"/>
    <mergeCell ref="AJ160:AK160"/>
    <mergeCell ref="AL158:AM158"/>
    <mergeCell ref="BF90:BG90"/>
    <mergeCell ref="AL91:AM91"/>
    <mergeCell ref="AN91:AO91"/>
    <mergeCell ref="BD91:BE91"/>
    <mergeCell ref="BF91:BG91"/>
    <mergeCell ref="AT91:AU91"/>
    <mergeCell ref="BB90:BC90"/>
    <mergeCell ref="AV91:AW91"/>
    <mergeCell ref="BB91:BC91"/>
    <mergeCell ref="AR91:AS91"/>
    <mergeCell ref="AN158:AO158"/>
    <mergeCell ref="AH157:AI157"/>
    <mergeCell ref="E85:BG85"/>
    <mergeCell ref="AB112:AC112"/>
    <mergeCell ref="AD112:AE112"/>
    <mergeCell ref="AF112:AG112"/>
    <mergeCell ref="BF107:BG107"/>
    <mergeCell ref="AR107:AS107"/>
    <mergeCell ref="AR108:AS108"/>
    <mergeCell ref="AL157:AM157"/>
    <mergeCell ref="AD84:AE84"/>
    <mergeCell ref="AB83:AC83"/>
    <mergeCell ref="AB84:AC84"/>
    <mergeCell ref="Z83:AA83"/>
    <mergeCell ref="AF72:AG72"/>
    <mergeCell ref="AD72:AE72"/>
    <mergeCell ref="AF75:AG75"/>
    <mergeCell ref="X73:Y73"/>
    <mergeCell ref="Z69:AA69"/>
    <mergeCell ref="AB73:AC73"/>
    <mergeCell ref="AB75:AC75"/>
    <mergeCell ref="AD101:AE101"/>
    <mergeCell ref="AB92:AC92"/>
    <mergeCell ref="AB98:AC98"/>
    <mergeCell ref="AB93:AC93"/>
    <mergeCell ref="AD94:AE94"/>
    <mergeCell ref="AD93:AE93"/>
    <mergeCell ref="AD95:AE95"/>
    <mergeCell ref="AB99:AC99"/>
    <mergeCell ref="AD99:AE99"/>
    <mergeCell ref="Z76:AA76"/>
    <mergeCell ref="AB76:AC76"/>
    <mergeCell ref="AD79:AE79"/>
    <mergeCell ref="AB79:AC79"/>
    <mergeCell ref="AB89:AC89"/>
    <mergeCell ref="Z89:AA89"/>
    <mergeCell ref="AB87:AC87"/>
    <mergeCell ref="AD98:AE98"/>
    <mergeCell ref="AB71:AC71"/>
    <mergeCell ref="AD71:AE71"/>
    <mergeCell ref="Z75:AA75"/>
    <mergeCell ref="Z78:AA78"/>
    <mergeCell ref="AD78:AE78"/>
    <mergeCell ref="AD76:AE76"/>
    <mergeCell ref="Z73:AA73"/>
    <mergeCell ref="AB72:AC72"/>
    <mergeCell ref="AD75:AE75"/>
    <mergeCell ref="X69:Y69"/>
    <mergeCell ref="AF69:AG69"/>
    <mergeCell ref="X75:Y75"/>
    <mergeCell ref="E74:BG74"/>
    <mergeCell ref="AX75:AY75"/>
    <mergeCell ref="AF73:AG73"/>
    <mergeCell ref="AB69:AC69"/>
    <mergeCell ref="AD69:AE69"/>
    <mergeCell ref="AH73:AI73"/>
    <mergeCell ref="AL71:AM71"/>
    <mergeCell ref="D54:D73"/>
    <mergeCell ref="D75:D77"/>
    <mergeCell ref="X76:Y76"/>
    <mergeCell ref="V73:W73"/>
    <mergeCell ref="F77:U77"/>
    <mergeCell ref="F75:U75"/>
    <mergeCell ref="F76:U76"/>
    <mergeCell ref="X56:Y56"/>
    <mergeCell ref="X57:Y57"/>
    <mergeCell ref="V76:W76"/>
    <mergeCell ref="D81:D84"/>
    <mergeCell ref="F78:U78"/>
    <mergeCell ref="V78:W78"/>
    <mergeCell ref="X78:Y78"/>
    <mergeCell ref="F83:U83"/>
    <mergeCell ref="X84:Y84"/>
    <mergeCell ref="X80:Y80"/>
    <mergeCell ref="F79:U79"/>
    <mergeCell ref="V79:W79"/>
    <mergeCell ref="X82:Y82"/>
    <mergeCell ref="F82:U82"/>
    <mergeCell ref="AD77:AE77"/>
    <mergeCell ref="Z77:AA77"/>
    <mergeCell ref="AB77:AC77"/>
    <mergeCell ref="V77:W77"/>
    <mergeCell ref="X77:Y77"/>
    <mergeCell ref="AB78:AC78"/>
    <mergeCell ref="Z79:AA79"/>
    <mergeCell ref="X79:Y79"/>
    <mergeCell ref="Z80:AA80"/>
    <mergeCell ref="F81:U81"/>
    <mergeCell ref="F80:U80"/>
    <mergeCell ref="V80:W80"/>
    <mergeCell ref="V81:W81"/>
    <mergeCell ref="AF79:AG79"/>
    <mergeCell ref="AH78:AI78"/>
    <mergeCell ref="AF78:AG78"/>
    <mergeCell ref="AP104:AQ104"/>
    <mergeCell ref="E97:BG97"/>
    <mergeCell ref="AV96:AW96"/>
    <mergeCell ref="AX96:AY96"/>
    <mergeCell ref="AR95:AS95"/>
    <mergeCell ref="AP96:AQ96"/>
    <mergeCell ref="AJ91:AK91"/>
    <mergeCell ref="AN107:AO107"/>
    <mergeCell ref="AN108:AO108"/>
    <mergeCell ref="AN98:AO98"/>
    <mergeCell ref="AN102:AO102"/>
    <mergeCell ref="AN103:AO103"/>
    <mergeCell ref="AN104:AO104"/>
    <mergeCell ref="AN106:AO106"/>
    <mergeCell ref="AN105:AO105"/>
    <mergeCell ref="F84:U84"/>
    <mergeCell ref="AZ83:BA83"/>
    <mergeCell ref="AV83:AW83"/>
    <mergeCell ref="AZ84:BA84"/>
    <mergeCell ref="AF83:AG83"/>
    <mergeCell ref="V83:W83"/>
    <mergeCell ref="X83:Y83"/>
    <mergeCell ref="AP83:AQ83"/>
    <mergeCell ref="AD83:AE83"/>
    <mergeCell ref="AH84:AI84"/>
    <mergeCell ref="AB101:AC101"/>
    <mergeCell ref="BF84:BG84"/>
    <mergeCell ref="BD90:BE90"/>
    <mergeCell ref="AZ98:BA98"/>
    <mergeCell ref="BD101:BE101"/>
    <mergeCell ref="BF98:BG98"/>
    <mergeCell ref="AT98:AU98"/>
    <mergeCell ref="AH91:AI91"/>
    <mergeCell ref="BD84:BE84"/>
    <mergeCell ref="AB96:AC96"/>
    <mergeCell ref="AP158:AQ158"/>
    <mergeCell ref="AV158:AW158"/>
    <mergeCell ref="AP155:AQ155"/>
    <mergeCell ref="AR157:AS157"/>
    <mergeCell ref="AT157:AU157"/>
    <mergeCell ref="AP157:AQ157"/>
    <mergeCell ref="AT156:AU156"/>
    <mergeCell ref="AT160:AU160"/>
    <mergeCell ref="AV160:AW160"/>
    <mergeCell ref="AX160:AY160"/>
    <mergeCell ref="AX158:AY158"/>
    <mergeCell ref="AV159:AW159"/>
    <mergeCell ref="AX159:AY159"/>
    <mergeCell ref="AL160:AM160"/>
    <mergeCell ref="AP160:AQ160"/>
    <mergeCell ref="BF159:BG159"/>
    <mergeCell ref="BF160:BG160"/>
    <mergeCell ref="BB160:BC160"/>
    <mergeCell ref="BD160:BE160"/>
    <mergeCell ref="BB159:BC159"/>
    <mergeCell ref="AZ160:BA160"/>
    <mergeCell ref="BD159:BE159"/>
    <mergeCell ref="AZ159:BA159"/>
    <mergeCell ref="AV161:AW161"/>
    <mergeCell ref="AD157:AE157"/>
    <mergeCell ref="AT161:AU161"/>
    <mergeCell ref="AR158:AS158"/>
    <mergeCell ref="AT158:AU158"/>
    <mergeCell ref="AV157:AW157"/>
    <mergeCell ref="AR160:AS160"/>
    <mergeCell ref="AJ157:AK157"/>
    <mergeCell ref="AR159:AS159"/>
    <mergeCell ref="AT159:AU159"/>
    <mergeCell ref="AT135:AU135"/>
    <mergeCell ref="AR155:AS155"/>
    <mergeCell ref="AT155:AU155"/>
    <mergeCell ref="AR145:AS145"/>
    <mergeCell ref="AT145:AU145"/>
    <mergeCell ref="AT146:AU146"/>
    <mergeCell ref="AT149:AU149"/>
    <mergeCell ref="AR150:AS150"/>
    <mergeCell ref="AT150:AU150"/>
    <mergeCell ref="AR151:AS151"/>
    <mergeCell ref="AP107:AQ107"/>
    <mergeCell ref="AT107:AU107"/>
    <mergeCell ref="BF96:BG96"/>
    <mergeCell ref="BD96:BE96"/>
    <mergeCell ref="AT96:AU96"/>
    <mergeCell ref="AV102:AW102"/>
    <mergeCell ref="AX98:AY98"/>
    <mergeCell ref="AX101:AY101"/>
    <mergeCell ref="BD100:BE100"/>
    <mergeCell ref="AX100:AY100"/>
    <mergeCell ref="AV112:AW112"/>
    <mergeCell ref="AV98:AW98"/>
    <mergeCell ref="AX107:AY107"/>
    <mergeCell ref="AX108:AY108"/>
    <mergeCell ref="AV108:AW108"/>
    <mergeCell ref="AX106:AY106"/>
    <mergeCell ref="AX110:AY110"/>
    <mergeCell ref="AV105:AW105"/>
    <mergeCell ref="AV106:AW106"/>
    <mergeCell ref="AV107:AW107"/>
    <mergeCell ref="BD112:BE112"/>
    <mergeCell ref="AV135:AW135"/>
    <mergeCell ref="AX135:AY135"/>
    <mergeCell ref="AZ135:BA135"/>
    <mergeCell ref="BD135:BE135"/>
    <mergeCell ref="AX112:AY112"/>
    <mergeCell ref="BD114:BE114"/>
    <mergeCell ref="BB112:BC112"/>
    <mergeCell ref="BB135:BC135"/>
    <mergeCell ref="BB120:BC120"/>
    <mergeCell ref="BF114:BG114"/>
    <mergeCell ref="F91:U91"/>
    <mergeCell ref="V91:W91"/>
    <mergeCell ref="AR100:AS100"/>
    <mergeCell ref="AP100:AQ100"/>
    <mergeCell ref="AP94:AQ94"/>
    <mergeCell ref="AL94:AM94"/>
    <mergeCell ref="AP91:AQ91"/>
    <mergeCell ref="AJ92:AK92"/>
    <mergeCell ref="Z95:AA95"/>
    <mergeCell ref="V96:W96"/>
    <mergeCell ref="AH89:AI89"/>
    <mergeCell ref="AP98:AQ98"/>
    <mergeCell ref="AR98:AS98"/>
    <mergeCell ref="AN93:AO93"/>
    <mergeCell ref="AH95:AI95"/>
    <mergeCell ref="AL89:AM89"/>
    <mergeCell ref="AL95:AM95"/>
    <mergeCell ref="AR96:AS96"/>
    <mergeCell ref="AP95:AQ95"/>
    <mergeCell ref="AF96:AG96"/>
    <mergeCell ref="AP93:AQ93"/>
    <mergeCell ref="AP103:AQ103"/>
    <mergeCell ref="AP102:AQ102"/>
    <mergeCell ref="AN100:AO100"/>
    <mergeCell ref="AJ96:AK96"/>
    <mergeCell ref="AH96:AI96"/>
    <mergeCell ref="AP99:AQ99"/>
    <mergeCell ref="AD89:AE89"/>
    <mergeCell ref="AD88:AE88"/>
    <mergeCell ref="AF89:AG89"/>
    <mergeCell ref="AF88:AG88"/>
    <mergeCell ref="AP89:AQ89"/>
    <mergeCell ref="AN81:AO81"/>
    <mergeCell ref="AP78:AQ78"/>
    <mergeCell ref="AP79:AQ79"/>
    <mergeCell ref="AN78:AO78"/>
    <mergeCell ref="AN83:AO83"/>
    <mergeCell ref="AN80:AO80"/>
    <mergeCell ref="AN79:AO79"/>
    <mergeCell ref="AP80:AQ80"/>
    <mergeCell ref="AP81:AQ81"/>
    <mergeCell ref="AZ71:BA71"/>
    <mergeCell ref="AZ72:BA72"/>
    <mergeCell ref="BB72:BC72"/>
    <mergeCell ref="AX72:AY72"/>
    <mergeCell ref="AT79:AU79"/>
    <mergeCell ref="AT80:AU80"/>
    <mergeCell ref="BD56:BE56"/>
    <mergeCell ref="BD57:BE57"/>
    <mergeCell ref="AZ59:BA59"/>
    <mergeCell ref="BB59:BC59"/>
    <mergeCell ref="BD59:BE59"/>
    <mergeCell ref="BD58:BE58"/>
    <mergeCell ref="BB58:BC58"/>
    <mergeCell ref="AZ58:BA58"/>
    <mergeCell ref="AX61:AY61"/>
    <mergeCell ref="AZ67:BA67"/>
    <mergeCell ref="AX68:AY68"/>
    <mergeCell ref="AX69:AY69"/>
    <mergeCell ref="AZ66:BA66"/>
    <mergeCell ref="AZ61:BA61"/>
    <mergeCell ref="AD87:AE87"/>
    <mergeCell ref="AT90:AU90"/>
    <mergeCell ref="AT89:AU89"/>
    <mergeCell ref="AZ90:BA90"/>
    <mergeCell ref="AR89:AS89"/>
    <mergeCell ref="AD90:AE90"/>
    <mergeCell ref="AF90:AG90"/>
    <mergeCell ref="AH90:AI90"/>
    <mergeCell ref="AV90:AW90"/>
    <mergeCell ref="AX90:AY90"/>
    <mergeCell ref="BB96:BC96"/>
    <mergeCell ref="AX83:AY83"/>
    <mergeCell ref="BF81:BG81"/>
    <mergeCell ref="BF87:BG87"/>
    <mergeCell ref="BB84:BC84"/>
    <mergeCell ref="BD83:BE83"/>
    <mergeCell ref="BF83:BG83"/>
    <mergeCell ref="BB83:BC83"/>
    <mergeCell ref="E86:BG86"/>
    <mergeCell ref="V84:W84"/>
    <mergeCell ref="AT99:AU99"/>
    <mergeCell ref="BF82:BG82"/>
    <mergeCell ref="BD82:BE82"/>
    <mergeCell ref="AP101:AQ101"/>
    <mergeCell ref="AP87:AQ87"/>
    <mergeCell ref="BD87:BE87"/>
    <mergeCell ref="AZ88:BA88"/>
    <mergeCell ref="BB88:BC88"/>
    <mergeCell ref="AP88:AQ88"/>
    <mergeCell ref="AV88:AW88"/>
    <mergeCell ref="AT100:AU100"/>
    <mergeCell ref="AV100:AW100"/>
    <mergeCell ref="AT110:AU110"/>
    <mergeCell ref="AV101:AW101"/>
    <mergeCell ref="AV110:AW110"/>
    <mergeCell ref="AT103:AU103"/>
    <mergeCell ref="AT109:AU109"/>
    <mergeCell ref="AT106:AU106"/>
    <mergeCell ref="AT105:AU105"/>
    <mergeCell ref="AR119:AS119"/>
    <mergeCell ref="AP108:AQ108"/>
    <mergeCell ref="AN110:AO110"/>
    <mergeCell ref="AH108:AI108"/>
    <mergeCell ref="AL112:AM112"/>
    <mergeCell ref="AP110:AQ110"/>
    <mergeCell ref="AR110:AS110"/>
    <mergeCell ref="AR109:AS109"/>
    <mergeCell ref="AH111:AI111"/>
    <mergeCell ref="AJ111:AK111"/>
    <mergeCell ref="AR114:AS114"/>
    <mergeCell ref="AP115:AQ115"/>
    <mergeCell ref="AR115:AS115"/>
    <mergeCell ref="AB114:AC114"/>
    <mergeCell ref="AD114:AE114"/>
    <mergeCell ref="AF114:AG114"/>
    <mergeCell ref="AH114:AI114"/>
    <mergeCell ref="AJ114:AK114"/>
    <mergeCell ref="AH115:AI115"/>
    <mergeCell ref="AJ112:AK112"/>
    <mergeCell ref="AJ100:AK100"/>
    <mergeCell ref="AL123:AM123"/>
    <mergeCell ref="AN123:AO123"/>
    <mergeCell ref="AN101:AO101"/>
    <mergeCell ref="AL101:AM101"/>
    <mergeCell ref="E120:AQ120"/>
    <mergeCell ref="Z108:AA108"/>
    <mergeCell ref="AN112:AO112"/>
    <mergeCell ref="X108:Y108"/>
    <mergeCell ref="AP112:AQ112"/>
    <mergeCell ref="AR112:AS112"/>
    <mergeCell ref="AP123:AQ123"/>
    <mergeCell ref="AJ124:AK124"/>
    <mergeCell ref="AN114:AO114"/>
    <mergeCell ref="AP114:AQ114"/>
    <mergeCell ref="AJ115:AK115"/>
    <mergeCell ref="AL115:AM115"/>
    <mergeCell ref="AN115:AO115"/>
    <mergeCell ref="AR118:AS118"/>
    <mergeCell ref="AN135:AO135"/>
    <mergeCell ref="AR123:AS123"/>
    <mergeCell ref="AP127:AQ127"/>
    <mergeCell ref="AR127:AS127"/>
    <mergeCell ref="AR131:AS131"/>
    <mergeCell ref="AR130:AS130"/>
    <mergeCell ref="AR125:AS125"/>
    <mergeCell ref="AN126:AO126"/>
    <mergeCell ref="AP126:AQ126"/>
    <mergeCell ref="AR126:AS126"/>
    <mergeCell ref="AJ135:AK135"/>
    <mergeCell ref="AL135:AM135"/>
    <mergeCell ref="BF156:BG156"/>
    <mergeCell ref="AL156:AM156"/>
    <mergeCell ref="AP156:AQ156"/>
    <mergeCell ref="AP135:AQ135"/>
    <mergeCell ref="AR135:AS135"/>
    <mergeCell ref="AX156:AY156"/>
    <mergeCell ref="BD156:BE156"/>
    <mergeCell ref="AZ155:BA155"/>
    <mergeCell ref="BB98:BC98"/>
    <mergeCell ref="BB114:BC114"/>
    <mergeCell ref="BB115:BC115"/>
    <mergeCell ref="BB118:BC118"/>
    <mergeCell ref="BB113:BC113"/>
    <mergeCell ref="BB100:BC100"/>
    <mergeCell ref="BB125:BC125"/>
    <mergeCell ref="AX128:AY128"/>
    <mergeCell ref="AZ128:BA128"/>
    <mergeCell ref="AX125:AY125"/>
    <mergeCell ref="AX127:AY127"/>
    <mergeCell ref="BB128:BC128"/>
    <mergeCell ref="AZ126:BA126"/>
    <mergeCell ref="AZ133:BA133"/>
    <mergeCell ref="AZ96:BA96"/>
    <mergeCell ref="AZ120:BA120"/>
    <mergeCell ref="AZ123:BA123"/>
    <mergeCell ref="AZ125:BA125"/>
    <mergeCell ref="AZ112:BA112"/>
    <mergeCell ref="AZ113:BA113"/>
    <mergeCell ref="AZ124:BA124"/>
    <mergeCell ref="AZ131:BA131"/>
    <mergeCell ref="BD149:BE149"/>
    <mergeCell ref="BD144:BE144"/>
    <mergeCell ref="BD152:BE152"/>
    <mergeCell ref="AX157:AY157"/>
    <mergeCell ref="AZ157:BA157"/>
    <mergeCell ref="AZ152:BA152"/>
    <mergeCell ref="BB155:BC155"/>
    <mergeCell ref="BB156:BC156"/>
    <mergeCell ref="BB151:BC151"/>
    <mergeCell ref="AX145:AY145"/>
    <mergeCell ref="BD113:BE113"/>
    <mergeCell ref="BB124:BC124"/>
    <mergeCell ref="BB127:BC127"/>
    <mergeCell ref="BD127:BE127"/>
    <mergeCell ref="BD123:BE123"/>
    <mergeCell ref="BD118:BE118"/>
    <mergeCell ref="BB119:BC119"/>
    <mergeCell ref="BD119:BE119"/>
    <mergeCell ref="BD120:BE120"/>
    <mergeCell ref="BB123:BC123"/>
    <mergeCell ref="AT112:AU112"/>
    <mergeCell ref="AR156:AS156"/>
    <mergeCell ref="AV156:AW156"/>
    <mergeCell ref="AN156:AO156"/>
    <mergeCell ref="AN122:AO122"/>
    <mergeCell ref="AN145:AO145"/>
    <mergeCell ref="AP145:AQ145"/>
    <mergeCell ref="AV145:AW145"/>
    <mergeCell ref="AN146:AO146"/>
    <mergeCell ref="AP146:AQ146"/>
    <mergeCell ref="AJ156:AK156"/>
    <mergeCell ref="AH122:AI122"/>
    <mergeCell ref="AJ122:AK122"/>
    <mergeCell ref="AL122:AM122"/>
    <mergeCell ref="AJ145:AK145"/>
    <mergeCell ref="AL145:AM145"/>
    <mergeCell ref="AL146:AM146"/>
    <mergeCell ref="AH148:AI148"/>
    <mergeCell ref="AJ148:AK148"/>
    <mergeCell ref="AL148:AM148"/>
    <mergeCell ref="BF158:BG158"/>
    <mergeCell ref="BB157:BC157"/>
    <mergeCell ref="BD157:BE157"/>
    <mergeCell ref="BF157:BG157"/>
    <mergeCell ref="BB158:BC158"/>
    <mergeCell ref="BD158:BE158"/>
    <mergeCell ref="AX60:AY60"/>
    <mergeCell ref="AZ158:BA158"/>
    <mergeCell ref="AV80:AW80"/>
    <mergeCell ref="AX82:AY82"/>
    <mergeCell ref="AZ156:BA156"/>
    <mergeCell ref="AZ100:BA100"/>
    <mergeCell ref="AZ101:BA101"/>
    <mergeCell ref="AZ151:BA151"/>
    <mergeCell ref="AZ144:BA144"/>
    <mergeCell ref="AX89:AY89"/>
    <mergeCell ref="AP61:AQ61"/>
    <mergeCell ref="AZ57:BA57"/>
    <mergeCell ref="AZ68:BA68"/>
    <mergeCell ref="AV69:AW69"/>
    <mergeCell ref="AZ69:BA69"/>
    <mergeCell ref="AX59:AY59"/>
    <mergeCell ref="AZ62:BA62"/>
    <mergeCell ref="AZ63:BA63"/>
    <mergeCell ref="AZ64:BA64"/>
    <mergeCell ref="AZ65:BA65"/>
    <mergeCell ref="AX46:AY46"/>
    <mergeCell ref="AV46:AW46"/>
    <mergeCell ref="AP56:AQ56"/>
    <mergeCell ref="AP68:AQ68"/>
    <mergeCell ref="AP57:AQ57"/>
    <mergeCell ref="AP59:AQ59"/>
    <mergeCell ref="AP62:AQ62"/>
    <mergeCell ref="AP64:AQ64"/>
    <mergeCell ref="AP63:AQ63"/>
    <mergeCell ref="AP65:AQ65"/>
    <mergeCell ref="BF40:BG40"/>
    <mergeCell ref="AV42:AW42"/>
    <mergeCell ref="BB42:BC42"/>
    <mergeCell ref="V75:W75"/>
    <mergeCell ref="AP69:AQ69"/>
    <mergeCell ref="BB46:BC46"/>
    <mergeCell ref="AT47:AU47"/>
    <mergeCell ref="AV47:AW47"/>
    <mergeCell ref="AT48:AU48"/>
    <mergeCell ref="AV48:AW48"/>
    <mergeCell ref="AX43:AY43"/>
    <mergeCell ref="BD46:BE46"/>
    <mergeCell ref="AT46:AU46"/>
    <mergeCell ref="AV38:AY38"/>
    <mergeCell ref="AR41:BG41"/>
    <mergeCell ref="BF42:BG42"/>
    <mergeCell ref="AR42:AS42"/>
    <mergeCell ref="BD38:BG38"/>
    <mergeCell ref="BD40:BE40"/>
    <mergeCell ref="AZ42:BA42"/>
    <mergeCell ref="BC30:BE30"/>
    <mergeCell ref="AT42:AU42"/>
    <mergeCell ref="AR36:BG37"/>
    <mergeCell ref="BD42:BE42"/>
    <mergeCell ref="AZ40:BA40"/>
    <mergeCell ref="BB40:BC40"/>
    <mergeCell ref="BC31:BE31"/>
    <mergeCell ref="BC32:BE32"/>
    <mergeCell ref="AL32:AS32"/>
    <mergeCell ref="AX42:AY42"/>
    <mergeCell ref="N31:O31"/>
    <mergeCell ref="AL31:AS31"/>
    <mergeCell ref="P31:Q31"/>
    <mergeCell ref="V31:AA31"/>
    <mergeCell ref="AB31:AD31"/>
    <mergeCell ref="AE31:AG31"/>
    <mergeCell ref="D46:D53"/>
    <mergeCell ref="E34:F34"/>
    <mergeCell ref="G34:H34"/>
    <mergeCell ref="E43:G43"/>
    <mergeCell ref="F47:U47"/>
    <mergeCell ref="F51:U51"/>
    <mergeCell ref="F46:U46"/>
    <mergeCell ref="H43:X43"/>
    <mergeCell ref="F53:U53"/>
    <mergeCell ref="V46:W46"/>
    <mergeCell ref="AB46:AC46"/>
    <mergeCell ref="Z47:AA47"/>
    <mergeCell ref="AD55:AE55"/>
    <mergeCell ref="AF55:AG55"/>
    <mergeCell ref="AB55:AC55"/>
    <mergeCell ref="AF52:AG52"/>
    <mergeCell ref="Z53:AA53"/>
    <mergeCell ref="Z55:AA55"/>
    <mergeCell ref="AB49:AC49"/>
    <mergeCell ref="AD49:AE49"/>
    <mergeCell ref="V48:W48"/>
    <mergeCell ref="X48:Y48"/>
    <mergeCell ref="Y43:AA43"/>
    <mergeCell ref="V47:W47"/>
    <mergeCell ref="X47:Y47"/>
    <mergeCell ref="Z46:AA46"/>
    <mergeCell ref="X46:Y46"/>
    <mergeCell ref="Z48:AA48"/>
    <mergeCell ref="AL57:AM57"/>
    <mergeCell ref="P33:Q33"/>
    <mergeCell ref="Z38:AA42"/>
    <mergeCell ref="P34:Q34"/>
    <mergeCell ref="V36:AC36"/>
    <mergeCell ref="V37:W42"/>
    <mergeCell ref="B35:BK35"/>
    <mergeCell ref="C36:C77"/>
    <mergeCell ref="AB53:AC53"/>
    <mergeCell ref="AD53:AE53"/>
    <mergeCell ref="AL58:AM58"/>
    <mergeCell ref="BF69:BG69"/>
    <mergeCell ref="BF59:BG59"/>
    <mergeCell ref="BF60:BG60"/>
    <mergeCell ref="BF61:BG61"/>
    <mergeCell ref="AP58:AQ58"/>
    <mergeCell ref="AP60:AQ60"/>
    <mergeCell ref="AR60:AS60"/>
    <mergeCell ref="BF68:BG68"/>
    <mergeCell ref="BD68:BE68"/>
    <mergeCell ref="BF49:BG49"/>
    <mergeCell ref="BF52:BG52"/>
    <mergeCell ref="BF53:BG53"/>
    <mergeCell ref="BF55:BG55"/>
    <mergeCell ref="BB71:BC71"/>
    <mergeCell ref="BB57:BC57"/>
    <mergeCell ref="BF56:BG56"/>
    <mergeCell ref="BF58:BG58"/>
    <mergeCell ref="BF57:BG57"/>
    <mergeCell ref="BB69:BC69"/>
    <mergeCell ref="BD71:BE71"/>
    <mergeCell ref="BD61:BE61"/>
    <mergeCell ref="BB63:BC63"/>
    <mergeCell ref="BD63:BE63"/>
    <mergeCell ref="BB87:BC87"/>
    <mergeCell ref="AX87:AY87"/>
    <mergeCell ref="BD88:BE88"/>
    <mergeCell ref="BD53:BE53"/>
    <mergeCell ref="BB53:BC53"/>
    <mergeCell ref="BD55:BE55"/>
    <mergeCell ref="BB55:BC55"/>
    <mergeCell ref="BB79:BC79"/>
    <mergeCell ref="BB80:BC80"/>
    <mergeCell ref="BD69:BE69"/>
    <mergeCell ref="AZ78:BA78"/>
    <mergeCell ref="AX78:AY78"/>
    <mergeCell ref="AV79:AW79"/>
    <mergeCell ref="AV72:AW72"/>
    <mergeCell ref="AZ73:BA73"/>
    <mergeCell ref="AX77:AY77"/>
    <mergeCell ref="AZ76:BA76"/>
    <mergeCell ref="AZ77:BA77"/>
    <mergeCell ref="AV77:AW77"/>
    <mergeCell ref="AV76:AW76"/>
    <mergeCell ref="AX88:AY88"/>
    <mergeCell ref="AV82:AW82"/>
    <mergeCell ref="AV81:AW81"/>
    <mergeCell ref="AX80:AY80"/>
    <mergeCell ref="AV87:AW87"/>
    <mergeCell ref="AX84:AY84"/>
    <mergeCell ref="AV84:AW84"/>
    <mergeCell ref="AX58:AY58"/>
    <mergeCell ref="AZ53:BA53"/>
    <mergeCell ref="AX53:AY53"/>
    <mergeCell ref="BB48:BC48"/>
    <mergeCell ref="AZ55:BA55"/>
    <mergeCell ref="AX55:AY55"/>
    <mergeCell ref="BB56:BC56"/>
    <mergeCell ref="AX56:AY56"/>
    <mergeCell ref="AZ56:BA56"/>
    <mergeCell ref="AX57:AY57"/>
    <mergeCell ref="AT84:AU84"/>
    <mergeCell ref="AN88:AO88"/>
    <mergeCell ref="AN87:AO87"/>
    <mergeCell ref="AR88:AS88"/>
    <mergeCell ref="AP84:AQ84"/>
    <mergeCell ref="AT88:AU88"/>
    <mergeCell ref="AR87:AS87"/>
    <mergeCell ref="AT87:AU87"/>
    <mergeCell ref="AR84:AS84"/>
    <mergeCell ref="X87:Y87"/>
    <mergeCell ref="Z87:AA87"/>
    <mergeCell ref="Z88:AA88"/>
    <mergeCell ref="AB88:AC88"/>
    <mergeCell ref="BB89:BC89"/>
    <mergeCell ref="AZ89:BA89"/>
    <mergeCell ref="AZ87:BA87"/>
    <mergeCell ref="F96:U96"/>
    <mergeCell ref="AJ89:AK89"/>
    <mergeCell ref="AV89:AW89"/>
    <mergeCell ref="AR92:AS92"/>
    <mergeCell ref="V87:W87"/>
    <mergeCell ref="AF87:AG87"/>
    <mergeCell ref="AH87:AI87"/>
    <mergeCell ref="V98:W98"/>
    <mergeCell ref="V104:W104"/>
    <mergeCell ref="F113:U113"/>
    <mergeCell ref="F100:U100"/>
    <mergeCell ref="V100:W100"/>
    <mergeCell ref="V103:W103"/>
    <mergeCell ref="V102:W102"/>
    <mergeCell ref="F106:U106"/>
    <mergeCell ref="V106:W106"/>
    <mergeCell ref="F111:U111"/>
    <mergeCell ref="V111:W111"/>
    <mergeCell ref="F107:U107"/>
    <mergeCell ref="V107:W107"/>
    <mergeCell ref="F105:U105"/>
    <mergeCell ref="V105:W105"/>
    <mergeCell ref="F109:U109"/>
    <mergeCell ref="V109:W109"/>
    <mergeCell ref="V89:W89"/>
    <mergeCell ref="V88:W88"/>
    <mergeCell ref="AZ38:BC38"/>
    <mergeCell ref="AT40:AU40"/>
    <mergeCell ref="AR40:AS40"/>
    <mergeCell ref="AR38:AU38"/>
    <mergeCell ref="AR39:BG39"/>
    <mergeCell ref="AV40:AW40"/>
    <mergeCell ref="AX40:AY40"/>
    <mergeCell ref="AN57:AO57"/>
    <mergeCell ref="BD98:BE98"/>
    <mergeCell ref="X96:Y96"/>
    <mergeCell ref="AP82:AQ82"/>
    <mergeCell ref="AB94:AC94"/>
    <mergeCell ref="X88:Y88"/>
    <mergeCell ref="X95:Y95"/>
    <mergeCell ref="X89:Y89"/>
    <mergeCell ref="AX95:AY95"/>
    <mergeCell ref="AT95:AU95"/>
    <mergeCell ref="Z94:AA94"/>
    <mergeCell ref="BJ43:BK43"/>
    <mergeCell ref="BJ44:BK44"/>
    <mergeCell ref="AZ43:BA43"/>
    <mergeCell ref="BF43:BG43"/>
    <mergeCell ref="BB43:BC43"/>
    <mergeCell ref="BD43:BE43"/>
    <mergeCell ref="AN159:AO159"/>
    <mergeCell ref="AP159:AQ159"/>
    <mergeCell ref="Z159:AA159"/>
    <mergeCell ref="AB159:AC159"/>
    <mergeCell ref="AD159:AE159"/>
    <mergeCell ref="AF159:AG159"/>
    <mergeCell ref="AH159:AI159"/>
    <mergeCell ref="AJ159:AK159"/>
    <mergeCell ref="AL159:AM159"/>
    <mergeCell ref="AV95:AW95"/>
    <mergeCell ref="AB95:AC95"/>
    <mergeCell ref="AT93:AU93"/>
    <mergeCell ref="AN94:AO94"/>
    <mergeCell ref="AF94:AG94"/>
    <mergeCell ref="AH94:AI94"/>
    <mergeCell ref="AR94:AS94"/>
    <mergeCell ref="AT94:AU94"/>
    <mergeCell ref="AR93:AS93"/>
    <mergeCell ref="BH85:BH97"/>
    <mergeCell ref="AN96:AO96"/>
    <mergeCell ref="AL96:AM96"/>
    <mergeCell ref="AD96:AE96"/>
    <mergeCell ref="BF95:BG95"/>
    <mergeCell ref="BD95:BE95"/>
    <mergeCell ref="BB95:BC95"/>
    <mergeCell ref="AZ95:BA95"/>
    <mergeCell ref="AV93:AW93"/>
    <mergeCell ref="AH92:AI92"/>
    <mergeCell ref="E159:U159"/>
    <mergeCell ref="Z96:AA96"/>
    <mergeCell ref="V159:W159"/>
    <mergeCell ref="X159:Y159"/>
    <mergeCell ref="F157:U157"/>
    <mergeCell ref="F135:U135"/>
    <mergeCell ref="X157:Y157"/>
    <mergeCell ref="V156:W156"/>
    <mergeCell ref="V108:W108"/>
    <mergeCell ref="V155:W155"/>
    <mergeCell ref="Z158:AA158"/>
    <mergeCell ref="X156:Y156"/>
    <mergeCell ref="AB156:AC156"/>
    <mergeCell ref="AB157:AC157"/>
    <mergeCell ref="Z157:AA157"/>
    <mergeCell ref="Z156:AA156"/>
    <mergeCell ref="X158:Y158"/>
    <mergeCell ref="V157:W157"/>
    <mergeCell ref="AB158:AC158"/>
    <mergeCell ref="Z112:AA112"/>
    <mergeCell ref="X135:Y135"/>
    <mergeCell ref="Z155:AA155"/>
    <mergeCell ref="X123:Y123"/>
    <mergeCell ref="Z123:AA123"/>
    <mergeCell ref="X124:Y124"/>
    <mergeCell ref="Z122:AA122"/>
    <mergeCell ref="Z114:AA114"/>
    <mergeCell ref="V135:W135"/>
    <mergeCell ref="F122:U122"/>
    <mergeCell ref="V122:W122"/>
    <mergeCell ref="X122:Y122"/>
    <mergeCell ref="F123:U123"/>
    <mergeCell ref="V123:W123"/>
    <mergeCell ref="F124:U124"/>
    <mergeCell ref="V124:W124"/>
    <mergeCell ref="F125:U125"/>
    <mergeCell ref="V125:W125"/>
    <mergeCell ref="F112:U112"/>
    <mergeCell ref="V113:W113"/>
    <mergeCell ref="X113:Y113"/>
    <mergeCell ref="X112:Y112"/>
    <mergeCell ref="V112:W112"/>
    <mergeCell ref="AB111:AC111"/>
    <mergeCell ref="X104:Y104"/>
    <mergeCell ref="AB109:AC109"/>
    <mergeCell ref="X105:Y105"/>
    <mergeCell ref="Z105:AA105"/>
    <mergeCell ref="X109:Y109"/>
    <mergeCell ref="Z109:AA109"/>
    <mergeCell ref="X111:Y111"/>
    <mergeCell ref="Z111:AA111"/>
    <mergeCell ref="X107:Y107"/>
    <mergeCell ref="BJ45:BK45"/>
    <mergeCell ref="BJ46:BK46"/>
    <mergeCell ref="AZ82:BA82"/>
    <mergeCell ref="BB82:BC82"/>
    <mergeCell ref="AZ79:BA79"/>
    <mergeCell ref="AZ80:BA80"/>
    <mergeCell ref="BF46:BG46"/>
    <mergeCell ref="AZ81:BA81"/>
    <mergeCell ref="BD48:BE48"/>
    <mergeCell ref="AZ49:BA49"/>
    <mergeCell ref="AN68:AO68"/>
    <mergeCell ref="AN58:AO58"/>
    <mergeCell ref="AN60:AO60"/>
    <mergeCell ref="AN61:AO61"/>
    <mergeCell ref="AN59:AO59"/>
    <mergeCell ref="AN65:AO65"/>
    <mergeCell ref="AN66:AO66"/>
    <mergeCell ref="AL56:AM56"/>
    <mergeCell ref="Z56:AA56"/>
    <mergeCell ref="AN56:AO56"/>
    <mergeCell ref="AH56:AI56"/>
    <mergeCell ref="AJ56:AK56"/>
    <mergeCell ref="AB56:AC56"/>
    <mergeCell ref="AD56:AE56"/>
    <mergeCell ref="AF56:AG56"/>
    <mergeCell ref="BF48:BG48"/>
    <mergeCell ref="AL53:AM53"/>
    <mergeCell ref="AT53:AU53"/>
    <mergeCell ref="AB47:AC47"/>
    <mergeCell ref="AF53:AG53"/>
    <mergeCell ref="AN49:AO49"/>
    <mergeCell ref="AH53:AI53"/>
    <mergeCell ref="AL48:AM48"/>
    <mergeCell ref="AD47:AE47"/>
    <mergeCell ref="AF47:AG47"/>
    <mergeCell ref="AN43:AO43"/>
    <mergeCell ref="AE43:AF43"/>
    <mergeCell ref="AG43:AH43"/>
    <mergeCell ref="AJ48:AK48"/>
    <mergeCell ref="AH47:AI47"/>
    <mergeCell ref="AJ47:AK47"/>
    <mergeCell ref="AD46:AE46"/>
    <mergeCell ref="AB43:AD43"/>
    <mergeCell ref="E44:BG44"/>
    <mergeCell ref="AR43:AS43"/>
    <mergeCell ref="V32:AA32"/>
    <mergeCell ref="AT32:BB32"/>
    <mergeCell ref="AV43:AW43"/>
    <mergeCell ref="AB32:AD32"/>
    <mergeCell ref="AE32:AG32"/>
    <mergeCell ref="AD36:AE42"/>
    <mergeCell ref="AJ39:AK42"/>
    <mergeCell ref="AF36:AO36"/>
    <mergeCell ref="AF37:AG42"/>
    <mergeCell ref="AH37:AO37"/>
    <mergeCell ref="Z37:AC37"/>
    <mergeCell ref="AB38:AC42"/>
    <mergeCell ref="E36:E42"/>
    <mergeCell ref="F36:U42"/>
    <mergeCell ref="AT31:BB31"/>
    <mergeCell ref="U19:Y19"/>
    <mergeCell ref="Z19:AC19"/>
    <mergeCell ref="AX19:BB19"/>
    <mergeCell ref="V27:AH27"/>
    <mergeCell ref="AN27:BF27"/>
    <mergeCell ref="AH19:AK19"/>
    <mergeCell ref="AL19:AO19"/>
    <mergeCell ref="AP19:AS19"/>
    <mergeCell ref="BC28:BE29"/>
    <mergeCell ref="B19:B20"/>
    <mergeCell ref="C31:D31"/>
    <mergeCell ref="G31:H31"/>
    <mergeCell ref="I31:J31"/>
    <mergeCell ref="B27:S27"/>
    <mergeCell ref="I28:J29"/>
    <mergeCell ref="K28:M29"/>
    <mergeCell ref="N28:O29"/>
    <mergeCell ref="P28:Q29"/>
    <mergeCell ref="B28:B29"/>
    <mergeCell ref="AJ46:AK46"/>
    <mergeCell ref="AD16:AR16"/>
    <mergeCell ref="AJ38:AO38"/>
    <mergeCell ref="AD19:AG19"/>
    <mergeCell ref="AN46:AO46"/>
    <mergeCell ref="AF46:AG46"/>
    <mergeCell ref="AH46:AI46"/>
    <mergeCell ref="AL46:AM46"/>
    <mergeCell ref="AP36:AQ42"/>
    <mergeCell ref="AL39:AM42"/>
    <mergeCell ref="AL49:AM49"/>
    <mergeCell ref="AR47:AS47"/>
    <mergeCell ref="AN48:AO48"/>
    <mergeCell ref="AP49:AQ49"/>
    <mergeCell ref="AR49:AS49"/>
    <mergeCell ref="AR48:AS48"/>
    <mergeCell ref="AP47:AQ47"/>
    <mergeCell ref="AR53:AS53"/>
    <mergeCell ref="AP48:AQ48"/>
    <mergeCell ref="AR52:AS52"/>
    <mergeCell ref="AN50:AO50"/>
    <mergeCell ref="AN51:AO51"/>
    <mergeCell ref="AP51:AQ51"/>
    <mergeCell ref="AR51:AS51"/>
    <mergeCell ref="AP53:AQ53"/>
    <mergeCell ref="AP52:AQ52"/>
    <mergeCell ref="AL52:AM52"/>
    <mergeCell ref="AB50:AC50"/>
    <mergeCell ref="AD50:AE50"/>
    <mergeCell ref="AJ57:AK57"/>
    <mergeCell ref="AF57:AG57"/>
    <mergeCell ref="E54:BG54"/>
    <mergeCell ref="V55:W55"/>
    <mergeCell ref="X55:Y55"/>
    <mergeCell ref="AJ55:AK55"/>
    <mergeCell ref="AH55:AI55"/>
    <mergeCell ref="AJ52:AK52"/>
    <mergeCell ref="AB48:AC48"/>
    <mergeCell ref="AD48:AE48"/>
    <mergeCell ref="AF48:AG48"/>
    <mergeCell ref="AF49:AG49"/>
    <mergeCell ref="AD51:AE51"/>
    <mergeCell ref="AH52:AI52"/>
    <mergeCell ref="AF51:AG51"/>
    <mergeCell ref="AH51:AI51"/>
    <mergeCell ref="AH67:AI67"/>
    <mergeCell ref="AJ68:AK68"/>
    <mergeCell ref="AH69:AI69"/>
    <mergeCell ref="AJ69:AK69"/>
    <mergeCell ref="AH59:AI59"/>
    <mergeCell ref="AH61:AI61"/>
    <mergeCell ref="AL68:AM68"/>
    <mergeCell ref="AL61:AM61"/>
    <mergeCell ref="AJ61:AK61"/>
    <mergeCell ref="AJ66:AK66"/>
    <mergeCell ref="AJ64:AK64"/>
    <mergeCell ref="AJ67:AK67"/>
    <mergeCell ref="AL65:AM65"/>
    <mergeCell ref="AH68:AI68"/>
    <mergeCell ref="AH65:AI65"/>
    <mergeCell ref="AJ65:AK65"/>
    <mergeCell ref="AL59:AM59"/>
    <mergeCell ref="AL69:AM69"/>
    <mergeCell ref="AH64:AI64"/>
    <mergeCell ref="AJ62:AK62"/>
    <mergeCell ref="AH63:AI63"/>
    <mergeCell ref="AJ63:AK63"/>
    <mergeCell ref="AJ59:AK59"/>
    <mergeCell ref="AJ60:AK60"/>
    <mergeCell ref="AN69:AO69"/>
    <mergeCell ref="AX76:AY76"/>
    <mergeCell ref="AL81:AM81"/>
    <mergeCell ref="AL76:AM76"/>
    <mergeCell ref="AR81:AS81"/>
    <mergeCell ref="AT81:AU81"/>
    <mergeCell ref="AP77:AQ77"/>
    <mergeCell ref="AN76:AO76"/>
    <mergeCell ref="AN77:AO77"/>
    <mergeCell ref="AN73:AO73"/>
    <mergeCell ref="AR73:AS73"/>
    <mergeCell ref="AT75:AU75"/>
    <mergeCell ref="AN75:AO75"/>
    <mergeCell ref="AH75:AI75"/>
    <mergeCell ref="AJ75:AK75"/>
    <mergeCell ref="AR75:AS75"/>
    <mergeCell ref="AT78:AU78"/>
    <mergeCell ref="AT77:AU77"/>
    <mergeCell ref="AP75:AQ75"/>
    <mergeCell ref="AL78:AM78"/>
    <mergeCell ref="AL75:AM75"/>
    <mergeCell ref="AR77:AS77"/>
    <mergeCell ref="AH76:AI76"/>
    <mergeCell ref="AJ73:AK73"/>
    <mergeCell ref="AF84:AG84"/>
    <mergeCell ref="AJ98:AK98"/>
    <mergeCell ref="AF77:AG77"/>
    <mergeCell ref="AH77:AI77"/>
    <mergeCell ref="AJ79:AK79"/>
    <mergeCell ref="AJ77:AK77"/>
    <mergeCell ref="AF76:AG76"/>
    <mergeCell ref="AJ76:AK76"/>
    <mergeCell ref="AL79:AM79"/>
    <mergeCell ref="AJ78:AK78"/>
    <mergeCell ref="AF99:AG99"/>
    <mergeCell ref="AH99:AI99"/>
    <mergeCell ref="AJ95:AK95"/>
    <mergeCell ref="AH88:AI88"/>
    <mergeCell ref="AF80:AG80"/>
    <mergeCell ref="AH80:AI80"/>
    <mergeCell ref="AH81:AI81"/>
    <mergeCell ref="AH79:AI79"/>
    <mergeCell ref="AL83:AM83"/>
    <mergeCell ref="AJ82:AK82"/>
    <mergeCell ref="AN99:AO99"/>
    <mergeCell ref="AL99:AM99"/>
    <mergeCell ref="AN95:AO95"/>
    <mergeCell ref="AJ83:AK83"/>
    <mergeCell ref="AJ84:AK84"/>
    <mergeCell ref="AN84:AO84"/>
    <mergeCell ref="AN89:AO89"/>
    <mergeCell ref="AH57:AI57"/>
    <mergeCell ref="AZ46:BA46"/>
    <mergeCell ref="AP46:AQ46"/>
    <mergeCell ref="AR46:AS46"/>
    <mergeCell ref="AL47:AM47"/>
    <mergeCell ref="AN47:AO47"/>
    <mergeCell ref="AH48:AI48"/>
    <mergeCell ref="AN55:AO55"/>
    <mergeCell ref="AP55:AQ55"/>
    <mergeCell ref="AL55:AM55"/>
    <mergeCell ref="AJ53:AK53"/>
    <mergeCell ref="B8:O8"/>
    <mergeCell ref="B9:N9"/>
    <mergeCell ref="I34:J34"/>
    <mergeCell ref="N34:O34"/>
    <mergeCell ref="G19:K19"/>
    <mergeCell ref="G33:H33"/>
    <mergeCell ref="I33:J33"/>
    <mergeCell ref="K33:M33"/>
    <mergeCell ref="C19:F19"/>
    <mergeCell ref="BP6:BS6"/>
    <mergeCell ref="E45:BG45"/>
    <mergeCell ref="AH38:AI42"/>
    <mergeCell ref="AN39:AO42"/>
    <mergeCell ref="AT43:AU43"/>
    <mergeCell ref="AP43:AQ43"/>
    <mergeCell ref="AI43:AJ43"/>
    <mergeCell ref="AK43:AM43"/>
    <mergeCell ref="R17:AC17"/>
    <mergeCell ref="B18:AX18"/>
    <mergeCell ref="V94:W94"/>
    <mergeCell ref="X94:Y94"/>
    <mergeCell ref="C79:C158"/>
    <mergeCell ref="C34:D34"/>
    <mergeCell ref="V95:W95"/>
    <mergeCell ref="F103:U103"/>
    <mergeCell ref="F158:U158"/>
    <mergeCell ref="F94:U94"/>
    <mergeCell ref="X37:Y42"/>
    <mergeCell ref="E139:AQ139"/>
    <mergeCell ref="E31:F31"/>
    <mergeCell ref="K34:M34"/>
    <mergeCell ref="C33:D33"/>
    <mergeCell ref="E33:F33"/>
    <mergeCell ref="C32:D32"/>
    <mergeCell ref="K31:M31"/>
    <mergeCell ref="Z99:AA99"/>
    <mergeCell ref="F99:U99"/>
    <mergeCell ref="V99:W99"/>
    <mergeCell ref="F101:U101"/>
    <mergeCell ref="V101:W101"/>
    <mergeCell ref="X101:Y101"/>
    <mergeCell ref="Z101:AA101"/>
    <mergeCell ref="X100:Y100"/>
    <mergeCell ref="Z100:AA100"/>
    <mergeCell ref="F102:U102"/>
    <mergeCell ref="F48:U48"/>
    <mergeCell ref="K32:M32"/>
    <mergeCell ref="N32:O32"/>
    <mergeCell ref="G32:H32"/>
    <mergeCell ref="E32:F32"/>
    <mergeCell ref="N33:O33"/>
    <mergeCell ref="I32:J32"/>
    <mergeCell ref="P32:Q32"/>
    <mergeCell ref="F98:U98"/>
    <mergeCell ref="AD80:AE80"/>
    <mergeCell ref="V82:W82"/>
    <mergeCell ref="AB80:AC80"/>
    <mergeCell ref="AF81:AG81"/>
    <mergeCell ref="AD81:AE81"/>
    <mergeCell ref="X81:Y81"/>
    <mergeCell ref="AX174:AZ174"/>
    <mergeCell ref="AN53:AO53"/>
    <mergeCell ref="V53:W53"/>
    <mergeCell ref="X53:Y53"/>
    <mergeCell ref="AB82:AC82"/>
    <mergeCell ref="Z81:AA81"/>
    <mergeCell ref="Z82:AA82"/>
    <mergeCell ref="AI173:AV173"/>
    <mergeCell ref="AB81:AC81"/>
    <mergeCell ref="V158:W158"/>
    <mergeCell ref="V114:W114"/>
    <mergeCell ref="X114:Y114"/>
    <mergeCell ref="E118:AQ118"/>
    <mergeCell ref="AB122:AC122"/>
    <mergeCell ref="AD122:AE122"/>
    <mergeCell ref="AF122:AG122"/>
    <mergeCell ref="AL114:AM114"/>
    <mergeCell ref="E119:AQ119"/>
    <mergeCell ref="E114:U114"/>
    <mergeCell ref="AT82:AU82"/>
    <mergeCell ref="X99:Y99"/>
    <mergeCell ref="AD82:AE82"/>
    <mergeCell ref="AH82:AI82"/>
    <mergeCell ref="AF82:AG82"/>
    <mergeCell ref="X98:Y98"/>
    <mergeCell ref="Z98:AA98"/>
    <mergeCell ref="AN82:AO82"/>
    <mergeCell ref="AR82:AS82"/>
    <mergeCell ref="AR83:AS83"/>
    <mergeCell ref="AT83:AU83"/>
    <mergeCell ref="BF94:BG94"/>
    <mergeCell ref="AV94:AW94"/>
    <mergeCell ref="AX94:AY94"/>
    <mergeCell ref="AZ94:BA94"/>
    <mergeCell ref="BB94:BC94"/>
    <mergeCell ref="BF88:BG88"/>
    <mergeCell ref="BD94:BE94"/>
    <mergeCell ref="BF89:BG89"/>
    <mergeCell ref="BD89:BE89"/>
    <mergeCell ref="BF99:BG99"/>
    <mergeCell ref="AV99:AW99"/>
    <mergeCell ref="BB99:BC99"/>
    <mergeCell ref="BD99:BE99"/>
    <mergeCell ref="AX99:AY99"/>
    <mergeCell ref="AR99:AS99"/>
    <mergeCell ref="BF122:BG122"/>
    <mergeCell ref="BD122:BE122"/>
    <mergeCell ref="BF100:BG100"/>
    <mergeCell ref="AR102:AS102"/>
    <mergeCell ref="AT102:AU102"/>
    <mergeCell ref="AR101:AS101"/>
    <mergeCell ref="AT101:AU101"/>
    <mergeCell ref="BF101:BG101"/>
    <mergeCell ref="AV114:AW114"/>
    <mergeCell ref="AD17:AV17"/>
    <mergeCell ref="AX122:AY122"/>
    <mergeCell ref="AZ122:BA122"/>
    <mergeCell ref="BB122:BC122"/>
    <mergeCell ref="AP122:AQ122"/>
    <mergeCell ref="AR122:AS122"/>
    <mergeCell ref="AT122:AU122"/>
    <mergeCell ref="AV122:AW122"/>
    <mergeCell ref="AZ99:BA99"/>
    <mergeCell ref="AT114:AU114"/>
    <mergeCell ref="F145:U145"/>
    <mergeCell ref="V145:W145"/>
    <mergeCell ref="X145:Y145"/>
    <mergeCell ref="Z145:AA145"/>
    <mergeCell ref="AB145:AC145"/>
    <mergeCell ref="AD145:AE145"/>
    <mergeCell ref="AF145:AG145"/>
    <mergeCell ref="AH145:AI145"/>
    <mergeCell ref="AZ145:BA145"/>
    <mergeCell ref="BB145:BC145"/>
    <mergeCell ref="BF145:BG145"/>
    <mergeCell ref="BD145:BE145"/>
    <mergeCell ref="V146:W146"/>
    <mergeCell ref="X146:Y146"/>
    <mergeCell ref="Z146:AA146"/>
    <mergeCell ref="AB146:AC146"/>
    <mergeCell ref="AD146:AE146"/>
    <mergeCell ref="AF146:AG146"/>
    <mergeCell ref="AH146:AI146"/>
    <mergeCell ref="AJ146:AK146"/>
    <mergeCell ref="AR146:AS146"/>
    <mergeCell ref="AV146:AW146"/>
    <mergeCell ref="AX146:AY146"/>
    <mergeCell ref="AZ146:BA146"/>
    <mergeCell ref="BB146:BC146"/>
    <mergeCell ref="BD146:BE146"/>
    <mergeCell ref="BF146:BG146"/>
    <mergeCell ref="F147:U147"/>
    <mergeCell ref="V147:W147"/>
    <mergeCell ref="X147:Y147"/>
    <mergeCell ref="Z147:AA147"/>
    <mergeCell ref="AB147:AC147"/>
    <mergeCell ref="AD147:AE147"/>
    <mergeCell ref="AF147:AG147"/>
    <mergeCell ref="AT147:AU147"/>
    <mergeCell ref="AV147:AW147"/>
    <mergeCell ref="AH147:AI147"/>
    <mergeCell ref="AJ147:AK147"/>
    <mergeCell ref="AL147:AM147"/>
    <mergeCell ref="AN147:AO147"/>
    <mergeCell ref="AB148:AC148"/>
    <mergeCell ref="AD148:AE148"/>
    <mergeCell ref="AF148:AG148"/>
    <mergeCell ref="BF147:BG147"/>
    <mergeCell ref="AX147:AY147"/>
    <mergeCell ref="AZ147:BA147"/>
    <mergeCell ref="BB147:BC147"/>
    <mergeCell ref="BD147:BE147"/>
    <mergeCell ref="AP147:AQ147"/>
    <mergeCell ref="AR147:AS147"/>
    <mergeCell ref="F148:U148"/>
    <mergeCell ref="V148:W148"/>
    <mergeCell ref="X148:Y148"/>
    <mergeCell ref="Z148:AA148"/>
    <mergeCell ref="AN148:AO148"/>
    <mergeCell ref="AP148:AQ148"/>
    <mergeCell ref="AR148:AS148"/>
    <mergeCell ref="AT148:AU148"/>
    <mergeCell ref="AV148:AW148"/>
    <mergeCell ref="AX148:AY148"/>
    <mergeCell ref="AZ148:BA148"/>
    <mergeCell ref="BB148:BC148"/>
    <mergeCell ref="BD148:BE148"/>
    <mergeCell ref="BF148:BG148"/>
    <mergeCell ref="F149:U149"/>
    <mergeCell ref="V149:W149"/>
    <mergeCell ref="X149:Y149"/>
    <mergeCell ref="Z149:AA149"/>
    <mergeCell ref="AB149:AC149"/>
    <mergeCell ref="AD149:AE149"/>
    <mergeCell ref="AF149:AG149"/>
    <mergeCell ref="AH149:AI149"/>
    <mergeCell ref="AJ149:AK149"/>
    <mergeCell ref="AL149:AM149"/>
    <mergeCell ref="AN149:AO149"/>
    <mergeCell ref="AP149:AQ149"/>
    <mergeCell ref="AR149:AS149"/>
    <mergeCell ref="AV149:AW149"/>
    <mergeCell ref="AX149:AY149"/>
    <mergeCell ref="AZ149:BA149"/>
    <mergeCell ref="BB149:BC149"/>
    <mergeCell ref="BF149:BG149"/>
    <mergeCell ref="F150:U150"/>
    <mergeCell ref="V150:W150"/>
    <mergeCell ref="X150:Y150"/>
    <mergeCell ref="Z150:AA150"/>
    <mergeCell ref="AB150:AC150"/>
    <mergeCell ref="AD150:AE150"/>
    <mergeCell ref="AF150:AG150"/>
    <mergeCell ref="AH150:AI150"/>
    <mergeCell ref="AJ150:AK150"/>
    <mergeCell ref="AL150:AM150"/>
    <mergeCell ref="AN150:AO150"/>
    <mergeCell ref="AP150:AQ150"/>
    <mergeCell ref="AV150:AW150"/>
    <mergeCell ref="AX150:AY150"/>
    <mergeCell ref="AZ150:BA150"/>
    <mergeCell ref="BB150:BC150"/>
    <mergeCell ref="BD150:BE150"/>
    <mergeCell ref="BF150:BG150"/>
    <mergeCell ref="F151:U151"/>
    <mergeCell ref="V151:W151"/>
    <mergeCell ref="X151:Y151"/>
    <mergeCell ref="Z151:AA151"/>
    <mergeCell ref="AB151:AC151"/>
    <mergeCell ref="AD151:AE151"/>
    <mergeCell ref="AF151:AG151"/>
    <mergeCell ref="AH151:AI151"/>
    <mergeCell ref="AJ151:AK151"/>
    <mergeCell ref="AL151:AM151"/>
    <mergeCell ref="AN151:AO151"/>
    <mergeCell ref="AP151:AQ151"/>
    <mergeCell ref="AT151:AU151"/>
    <mergeCell ref="AV151:AW151"/>
    <mergeCell ref="AX151:AY151"/>
    <mergeCell ref="BD151:BE151"/>
    <mergeCell ref="BF151:BG151"/>
    <mergeCell ref="F144:U144"/>
    <mergeCell ref="V144:W144"/>
    <mergeCell ref="X144:Y144"/>
    <mergeCell ref="Z144:AA144"/>
    <mergeCell ref="AB144:AC144"/>
    <mergeCell ref="AD144:AE144"/>
    <mergeCell ref="AF144:AG144"/>
    <mergeCell ref="AH144:AI144"/>
    <mergeCell ref="AJ144:AK144"/>
    <mergeCell ref="AL144:AM144"/>
    <mergeCell ref="AN144:AO144"/>
    <mergeCell ref="AP144:AQ144"/>
    <mergeCell ref="AR144:AS144"/>
    <mergeCell ref="AT144:AU144"/>
    <mergeCell ref="AV144:AW144"/>
    <mergeCell ref="AX144:AY144"/>
    <mergeCell ref="BF144:BG144"/>
    <mergeCell ref="BB144:BC144"/>
    <mergeCell ref="F152:U152"/>
    <mergeCell ref="V152:W152"/>
    <mergeCell ref="X152:Y152"/>
    <mergeCell ref="Z152:AA152"/>
    <mergeCell ref="AB152:AC152"/>
    <mergeCell ref="AD152:AE152"/>
    <mergeCell ref="AF152:AG152"/>
    <mergeCell ref="AH152:AI152"/>
    <mergeCell ref="AJ152:AK152"/>
    <mergeCell ref="AL152:AM152"/>
    <mergeCell ref="AN152:AO152"/>
    <mergeCell ref="AP152:AQ152"/>
    <mergeCell ref="AR152:AS152"/>
    <mergeCell ref="AT152:AU152"/>
    <mergeCell ref="AV152:AW152"/>
    <mergeCell ref="AX152:AY152"/>
    <mergeCell ref="BB152:BC152"/>
    <mergeCell ref="BF152:BG152"/>
    <mergeCell ref="F153:U153"/>
    <mergeCell ref="V153:W153"/>
    <mergeCell ref="X153:Y153"/>
    <mergeCell ref="Z153:AA153"/>
    <mergeCell ref="AB153:AC153"/>
    <mergeCell ref="AD153:AE153"/>
    <mergeCell ref="AF153:AG153"/>
    <mergeCell ref="AH153:AI153"/>
    <mergeCell ref="AJ153:AK153"/>
    <mergeCell ref="AL153:AM153"/>
    <mergeCell ref="AN153:AO153"/>
    <mergeCell ref="AP153:AQ153"/>
    <mergeCell ref="AR153:AS153"/>
    <mergeCell ref="AT153:AU153"/>
    <mergeCell ref="AV153:AW153"/>
    <mergeCell ref="AX153:AY153"/>
    <mergeCell ref="AZ153:BA153"/>
    <mergeCell ref="BB153:BC153"/>
    <mergeCell ref="BD153:BE153"/>
    <mergeCell ref="BF153:BG153"/>
    <mergeCell ref="F154:U154"/>
    <mergeCell ref="V154:W154"/>
    <mergeCell ref="X154:Y154"/>
    <mergeCell ref="Z154:AA154"/>
    <mergeCell ref="AB154:AC154"/>
    <mergeCell ref="AD154:AE154"/>
    <mergeCell ref="AF154:AG154"/>
    <mergeCell ref="AH154:AI154"/>
    <mergeCell ref="AJ154:AK154"/>
    <mergeCell ref="AL154:AM154"/>
    <mergeCell ref="AN154:AO154"/>
    <mergeCell ref="AP154:AQ154"/>
    <mergeCell ref="AR154:AS154"/>
    <mergeCell ref="BB154:BC154"/>
    <mergeCell ref="BD154:BE154"/>
    <mergeCell ref="BF154:BG154"/>
    <mergeCell ref="AT154:AU154"/>
    <mergeCell ref="AV154:AW154"/>
    <mergeCell ref="AX154:AY154"/>
    <mergeCell ref="AZ154:BA154"/>
    <mergeCell ref="AX114:AY114"/>
    <mergeCell ref="AZ114:BA114"/>
    <mergeCell ref="E115:U115"/>
    <mergeCell ref="V115:W115"/>
    <mergeCell ref="X115:Y115"/>
    <mergeCell ref="Z115:AA115"/>
    <mergeCell ref="AB115:AC115"/>
    <mergeCell ref="AD115:AE115"/>
    <mergeCell ref="AF115:AG115"/>
    <mergeCell ref="AT115:AU115"/>
    <mergeCell ref="BF116:BG116"/>
    <mergeCell ref="AV115:AW115"/>
    <mergeCell ref="AX115:AY115"/>
    <mergeCell ref="AZ115:BA115"/>
    <mergeCell ref="BD115:BE115"/>
    <mergeCell ref="BF117:BG117"/>
    <mergeCell ref="BF115:BG115"/>
    <mergeCell ref="E116:AQ116"/>
    <mergeCell ref="AR116:AS116"/>
    <mergeCell ref="AT116:AU116"/>
    <mergeCell ref="AV116:AW116"/>
    <mergeCell ref="AX116:AY116"/>
    <mergeCell ref="AZ116:BA116"/>
    <mergeCell ref="BB116:BC116"/>
    <mergeCell ref="BD116:BE116"/>
    <mergeCell ref="AX117:AY117"/>
    <mergeCell ref="AZ117:BA117"/>
    <mergeCell ref="BB117:BC117"/>
    <mergeCell ref="BD117:BE117"/>
    <mergeCell ref="AR117:AS117"/>
    <mergeCell ref="AT117:AU117"/>
    <mergeCell ref="AV117:AW117"/>
    <mergeCell ref="AV118:AW118"/>
    <mergeCell ref="BF119:BG119"/>
    <mergeCell ref="AT118:AU118"/>
    <mergeCell ref="AT119:AU119"/>
    <mergeCell ref="AV119:AW119"/>
    <mergeCell ref="AX119:AY119"/>
    <mergeCell ref="AZ119:BA119"/>
    <mergeCell ref="AX118:AY118"/>
    <mergeCell ref="AZ118:BA118"/>
    <mergeCell ref="BF118:BG118"/>
    <mergeCell ref="AR120:AS120"/>
    <mergeCell ref="AT120:AU120"/>
    <mergeCell ref="AV120:AW120"/>
    <mergeCell ref="AX120:AY120"/>
    <mergeCell ref="BF120:BG120"/>
    <mergeCell ref="E136:U136"/>
    <mergeCell ref="V136:W136"/>
    <mergeCell ref="X136:Y136"/>
    <mergeCell ref="AB136:AC136"/>
    <mergeCell ref="AD136:AE136"/>
    <mergeCell ref="AF136:AG136"/>
    <mergeCell ref="AH136:AI136"/>
    <mergeCell ref="AJ136:AK136"/>
    <mergeCell ref="AR136:AS136"/>
    <mergeCell ref="AT136:AU136"/>
    <mergeCell ref="AV136:AW136"/>
    <mergeCell ref="AX136:AY136"/>
    <mergeCell ref="AZ136:BA136"/>
    <mergeCell ref="BB136:BC136"/>
    <mergeCell ref="BD136:BE136"/>
    <mergeCell ref="BF136:BG136"/>
    <mergeCell ref="E137:U137"/>
    <mergeCell ref="V137:W137"/>
    <mergeCell ref="X137:Y137"/>
    <mergeCell ref="Z137:AA137"/>
    <mergeCell ref="AB137:AC137"/>
    <mergeCell ref="AD137:AE137"/>
    <mergeCell ref="AF137:AG137"/>
    <mergeCell ref="AH137:AI137"/>
    <mergeCell ref="AJ137:AK137"/>
    <mergeCell ref="AL137:AM137"/>
    <mergeCell ref="AN137:AO137"/>
    <mergeCell ref="AP137:AQ137"/>
    <mergeCell ref="AR137:AS137"/>
    <mergeCell ref="AT137:AU137"/>
    <mergeCell ref="AV137:AW137"/>
    <mergeCell ref="AX137:AY137"/>
    <mergeCell ref="AZ137:BA137"/>
    <mergeCell ref="BB137:BC137"/>
    <mergeCell ref="BD137:BE137"/>
    <mergeCell ref="BF137:BG137"/>
    <mergeCell ref="AZ138:BA138"/>
    <mergeCell ref="BB138:BC138"/>
    <mergeCell ref="BD138:BE138"/>
    <mergeCell ref="BF138:BG138"/>
    <mergeCell ref="E138:AQ138"/>
    <mergeCell ref="AR138:AS138"/>
    <mergeCell ref="AT138:AU138"/>
    <mergeCell ref="AV138:AW138"/>
    <mergeCell ref="AZ139:BA139"/>
    <mergeCell ref="BB139:BC139"/>
    <mergeCell ref="BD139:BE139"/>
    <mergeCell ref="BF139:BG139"/>
    <mergeCell ref="AX138:AY138"/>
    <mergeCell ref="E140:AQ140"/>
    <mergeCell ref="AR140:AS140"/>
    <mergeCell ref="AT140:AU140"/>
    <mergeCell ref="AV140:AW140"/>
    <mergeCell ref="AX140:AY140"/>
    <mergeCell ref="AR139:AS139"/>
    <mergeCell ref="AT139:AU139"/>
    <mergeCell ref="AV139:AW139"/>
    <mergeCell ref="AX139:AY139"/>
    <mergeCell ref="AZ140:BA140"/>
    <mergeCell ref="BB140:BC140"/>
    <mergeCell ref="BD140:BE140"/>
    <mergeCell ref="BF140:BG140"/>
    <mergeCell ref="BD141:BE141"/>
    <mergeCell ref="E141:AQ141"/>
    <mergeCell ref="AR141:AS141"/>
    <mergeCell ref="AT141:AU141"/>
    <mergeCell ref="AV141:AW141"/>
    <mergeCell ref="AX141:AY141"/>
    <mergeCell ref="AZ141:BA141"/>
    <mergeCell ref="BB141:BC141"/>
    <mergeCell ref="AV142:AW142"/>
    <mergeCell ref="BF141:BG141"/>
    <mergeCell ref="F143:AC143"/>
    <mergeCell ref="BF142:BG142"/>
    <mergeCell ref="AX142:AY142"/>
    <mergeCell ref="AZ142:BA142"/>
    <mergeCell ref="BB142:BC142"/>
    <mergeCell ref="BD142:BE142"/>
    <mergeCell ref="E142:AQ142"/>
    <mergeCell ref="AR142:AS142"/>
    <mergeCell ref="AT142:AU142"/>
  </mergeCells>
  <printOptions/>
  <pageMargins left="0.1968503937007874" right="0" top="0.2755905511811024" bottom="0" header="0" footer="0"/>
  <pageSetup fitToHeight="3" fitToWidth="1" horizontalDpi="600" verticalDpi="600" orientation="landscape" paperSize="9" scale="35" r:id="rId2"/>
  <rowBreaks count="2" manualBreakCount="2">
    <brk id="66" max="60" man="1"/>
    <brk id="118" max="60" man="1"/>
  </rowBreaks>
  <ignoredErrors>
    <ignoredError sqref="AF69 AZ8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Barvinskiy</dc:creator>
  <cp:keywords/>
  <dc:description/>
  <cp:lastModifiedBy>User</cp:lastModifiedBy>
  <cp:lastPrinted>2019-04-11T06:43:14Z</cp:lastPrinted>
  <dcterms:created xsi:type="dcterms:W3CDTF">2015-04-27T13:59:12Z</dcterms:created>
  <dcterms:modified xsi:type="dcterms:W3CDTF">2019-04-16T07:42:19Z</dcterms:modified>
  <cp:category/>
  <cp:version/>
  <cp:contentType/>
  <cp:contentStatus/>
</cp:coreProperties>
</file>